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Downloads\"/>
    </mc:Choice>
  </mc:AlternateContent>
  <bookViews>
    <workbookView xWindow="0" yWindow="0" windowWidth="22365" windowHeight="9930" tabRatio="819" firstSheet="1" activeTab="1"/>
  </bookViews>
  <sheets>
    <sheet name="5级释义" sheetId="64" state="hidden" r:id="rId1"/>
    <sheet name="分级" sheetId="103" r:id="rId2"/>
    <sheet name="首页" sheetId="88" r:id="rId3"/>
    <sheet name="登记证书" sheetId="109" r:id="rId4"/>
    <sheet name="机构基本情况" sheetId="87" r:id="rId5"/>
    <sheet name="报表目录 (1-2)" sheetId="101" state="hidden" r:id="rId6"/>
    <sheet name="报表目录 (3-5)" sheetId="102" state="hidden" r:id="rId7"/>
    <sheet name="报表目录" sheetId="16" r:id="rId8"/>
    <sheet name="00关键财务指标" sheetId="74" r:id="rId9"/>
    <sheet name="01资产负债表" sheetId="15" r:id="rId10"/>
    <sheet name="02业务活动表" sheetId="14" r:id="rId11"/>
    <sheet name="03现金流量表" sheetId="13" r:id="rId12"/>
    <sheet name="04收入明细表" sheetId="99" r:id="rId13"/>
    <sheet name="06项目支出明细表" sheetId="108" r:id="rId14"/>
    <sheet name="07管理费用明细表" sheetId="67" r:id="rId15"/>
    <sheet name="14重大项目收支明细表" sheetId="85" r:id="rId16"/>
    <sheet name="08筹资费用明细表" sheetId="105" r:id="rId17"/>
    <sheet name="09其他费用明细表" sheetId="104" r:id="rId18"/>
    <sheet name="11前五大捐赠方" sheetId="78" r:id="rId19"/>
    <sheet name="12前五大供应商" sheetId="79" r:id="rId20"/>
    <sheet name="13重大事项说明" sheetId="80" r:id="rId21"/>
    <sheet name="10近三年主要会计数据" sheetId="59" r:id="rId22"/>
  </sheets>
  <externalReferences>
    <externalReference r:id="rId23"/>
  </externalReferences>
  <definedNames>
    <definedName name="_xlnm.Print_Area" localSheetId="8">'00关键财务指标'!$A$1:$I$26</definedName>
    <definedName name="_xlnm.Print_Area" localSheetId="10">'02业务活动表'!$A$1:$I$24</definedName>
    <definedName name="_xlnm.Print_Area" localSheetId="11">'03现金流量表'!$A$1:$E$43</definedName>
    <definedName name="_xlnm.Print_Area" localSheetId="13">'06项目支出明细表'!$A$1:$J$27</definedName>
    <definedName name="_xlnm.Print_Area" localSheetId="14">'07管理费用明细表'!$A$1:$E$40</definedName>
    <definedName name="_xlnm.Print_Area" localSheetId="16">'08筹资费用明细表'!$A$1:$E$17</definedName>
    <definedName name="_xlnm.Print_Area" localSheetId="17">'09其他费用明细表'!$A$1:$E$14</definedName>
    <definedName name="_xlnm.Print_Area" localSheetId="21">'10近三年主要会计数据'!$B$1:$J$26</definedName>
    <definedName name="_xlnm.Print_Area" localSheetId="18">'11前五大捐赠方'!$A$1:$F$14</definedName>
    <definedName name="_xlnm.Print_Area" localSheetId="7">报表目录!$A$1:$I$35</definedName>
    <definedName name="_xlnm.Print_Area" localSheetId="5">'报表目录 (1-2)'!$A$1:$F$20</definedName>
    <definedName name="_xlnm.Print_Area" localSheetId="6">'报表目录 (3-5)'!$A$1:$G$28</definedName>
    <definedName name="_xlnm.Print_Area" localSheetId="4">机构基本情况!$A$1:$D$24</definedName>
    <definedName name="_xlnm.Print_Area" localSheetId="2">首页!$A$1:$K$30</definedName>
    <definedName name="Z_174F680D_A02A_4016_ADD4_9149CE5C548C_.wvu.PrintArea" localSheetId="8" hidden="1">'00关键财务指标'!$A$1:$I$26</definedName>
    <definedName name="Z_174F680D_A02A_4016_ADD4_9149CE5C548C_.wvu.PrintArea" localSheetId="10" hidden="1">'02业务活动表'!$A$1:$I$24</definedName>
    <definedName name="Z_174F680D_A02A_4016_ADD4_9149CE5C548C_.wvu.PrintArea" localSheetId="11" hidden="1">'03现金流量表'!$A$1:$E$43</definedName>
    <definedName name="Z_174F680D_A02A_4016_ADD4_9149CE5C548C_.wvu.PrintArea" localSheetId="13" hidden="1">'06项目支出明细表'!$A$1:$J$27</definedName>
    <definedName name="Z_174F680D_A02A_4016_ADD4_9149CE5C548C_.wvu.PrintArea" localSheetId="14" hidden="1">'07管理费用明细表'!$A$1:$E$40</definedName>
    <definedName name="Z_174F680D_A02A_4016_ADD4_9149CE5C548C_.wvu.PrintArea" localSheetId="16" hidden="1">'08筹资费用明细表'!$A$1:$E$17</definedName>
    <definedName name="Z_174F680D_A02A_4016_ADD4_9149CE5C548C_.wvu.PrintArea" localSheetId="17" hidden="1">'09其他费用明细表'!$A$1:$E$14</definedName>
    <definedName name="Z_174F680D_A02A_4016_ADD4_9149CE5C548C_.wvu.PrintArea" localSheetId="21" hidden="1">'10近三年主要会计数据'!$B$1:$J$26</definedName>
    <definedName name="Z_174F680D_A02A_4016_ADD4_9149CE5C548C_.wvu.PrintArea" localSheetId="18" hidden="1">'11前五大捐赠方'!$A$1:$F$14</definedName>
    <definedName name="Z_174F680D_A02A_4016_ADD4_9149CE5C548C_.wvu.PrintArea" localSheetId="7" hidden="1">报表目录!$A$1:$I$35</definedName>
    <definedName name="Z_174F680D_A02A_4016_ADD4_9149CE5C548C_.wvu.PrintArea" localSheetId="5" hidden="1">'报表目录 (1-2)'!$A$1:$F$20</definedName>
    <definedName name="Z_174F680D_A02A_4016_ADD4_9149CE5C548C_.wvu.PrintArea" localSheetId="6" hidden="1">'报表目录 (3-5)'!$A$1:$G$28</definedName>
    <definedName name="Z_174F680D_A02A_4016_ADD4_9149CE5C548C_.wvu.PrintArea" localSheetId="4" hidden="1">机构基本情况!$A$1:$D$24</definedName>
    <definedName name="Z_174F680D_A02A_4016_ADD4_9149CE5C548C_.wvu.PrintArea" localSheetId="2" hidden="1">首页!$A$1:$K$30</definedName>
    <definedName name="Z_186C3FE9_3225_4BB1_B7E7_D35B5123EE96_.wvu.PrintArea" localSheetId="8" hidden="1">'00关键财务指标'!$A$1:$I$26</definedName>
    <definedName name="Z_186C3FE9_3225_4BB1_B7E7_D35B5123EE96_.wvu.PrintArea" localSheetId="10" hidden="1">'02业务活动表'!$A$1:$I$24</definedName>
    <definedName name="Z_186C3FE9_3225_4BB1_B7E7_D35B5123EE96_.wvu.PrintArea" localSheetId="11" hidden="1">'03现金流量表'!$A$1:$E$43</definedName>
    <definedName name="Z_186C3FE9_3225_4BB1_B7E7_D35B5123EE96_.wvu.PrintArea" localSheetId="13" hidden="1">'06项目支出明细表'!$A$1:$J$27</definedName>
    <definedName name="Z_186C3FE9_3225_4BB1_B7E7_D35B5123EE96_.wvu.PrintArea" localSheetId="14" hidden="1">'07管理费用明细表'!$A$1:$E$40</definedName>
    <definedName name="Z_186C3FE9_3225_4BB1_B7E7_D35B5123EE96_.wvu.PrintArea" localSheetId="16" hidden="1">'08筹资费用明细表'!$A$1:$E$17</definedName>
    <definedName name="Z_186C3FE9_3225_4BB1_B7E7_D35B5123EE96_.wvu.PrintArea" localSheetId="17" hidden="1">'09其他费用明细表'!$A$1:$E$14</definedName>
    <definedName name="Z_186C3FE9_3225_4BB1_B7E7_D35B5123EE96_.wvu.PrintArea" localSheetId="21" hidden="1">'10近三年主要会计数据'!$B$1:$J$26</definedName>
    <definedName name="Z_186C3FE9_3225_4BB1_B7E7_D35B5123EE96_.wvu.PrintArea" localSheetId="18" hidden="1">'11前五大捐赠方'!$A$1:$F$14</definedName>
    <definedName name="Z_186C3FE9_3225_4BB1_B7E7_D35B5123EE96_.wvu.PrintArea" localSheetId="7" hidden="1">报表目录!$A$1:$I$35</definedName>
    <definedName name="Z_186C3FE9_3225_4BB1_B7E7_D35B5123EE96_.wvu.PrintArea" localSheetId="5" hidden="1">'报表目录 (1-2)'!$A$1:$F$20</definedName>
    <definedName name="Z_186C3FE9_3225_4BB1_B7E7_D35B5123EE96_.wvu.PrintArea" localSheetId="6" hidden="1">'报表目录 (3-5)'!$A$1:$G$28</definedName>
    <definedName name="Z_186C3FE9_3225_4BB1_B7E7_D35B5123EE96_.wvu.PrintArea" localSheetId="4" hidden="1">机构基本情况!$A$1:$D$24</definedName>
    <definedName name="Z_186C3FE9_3225_4BB1_B7E7_D35B5123EE96_.wvu.PrintArea" localSheetId="2" hidden="1">首页!$A$1:$K$30</definedName>
    <definedName name="Z_273B9BC7_E630_4849_976E_22E64A71009A_.wvu.PrintArea" localSheetId="8" hidden="1">'00关键财务指标'!$A$1:$I$26</definedName>
    <definedName name="Z_273B9BC7_E630_4849_976E_22E64A71009A_.wvu.PrintArea" localSheetId="10" hidden="1">'02业务活动表'!$A$1:$I$24</definedName>
    <definedName name="Z_273B9BC7_E630_4849_976E_22E64A71009A_.wvu.PrintArea" localSheetId="11" hidden="1">'03现金流量表'!$A$1:$E$43</definedName>
    <definedName name="Z_273B9BC7_E630_4849_976E_22E64A71009A_.wvu.PrintArea" localSheetId="13" hidden="1">'06项目支出明细表'!$A$1:$J$27</definedName>
    <definedName name="Z_273B9BC7_E630_4849_976E_22E64A71009A_.wvu.PrintArea" localSheetId="14" hidden="1">'07管理费用明细表'!$A$1:$E$40</definedName>
    <definedName name="Z_273B9BC7_E630_4849_976E_22E64A71009A_.wvu.PrintArea" localSheetId="16" hidden="1">'08筹资费用明细表'!$A$1:$E$17</definedName>
    <definedName name="Z_273B9BC7_E630_4849_976E_22E64A71009A_.wvu.PrintArea" localSheetId="17" hidden="1">'09其他费用明细表'!$A$1:$E$14</definedName>
    <definedName name="Z_273B9BC7_E630_4849_976E_22E64A71009A_.wvu.PrintArea" localSheetId="21" hidden="1">'10近三年主要会计数据'!$B$1:$J$26</definedName>
    <definedName name="Z_273B9BC7_E630_4849_976E_22E64A71009A_.wvu.PrintArea" localSheetId="18" hidden="1">'11前五大捐赠方'!$A$1:$F$14</definedName>
    <definedName name="Z_273B9BC7_E630_4849_976E_22E64A71009A_.wvu.PrintArea" localSheetId="7" hidden="1">报表目录!$A$1:$I$35</definedName>
    <definedName name="Z_273B9BC7_E630_4849_976E_22E64A71009A_.wvu.PrintArea" localSheetId="5" hidden="1">'报表目录 (1-2)'!$A$1:$F$20</definedName>
    <definedName name="Z_273B9BC7_E630_4849_976E_22E64A71009A_.wvu.PrintArea" localSheetId="6" hidden="1">'报表目录 (3-5)'!$A$1:$G$28</definedName>
    <definedName name="Z_273B9BC7_E630_4849_976E_22E64A71009A_.wvu.PrintArea" localSheetId="4" hidden="1">机构基本情况!$A$1:$D$24</definedName>
    <definedName name="Z_273B9BC7_E630_4849_976E_22E64A71009A_.wvu.PrintArea" localSheetId="2" hidden="1">首页!$A$1:$K$30</definedName>
    <definedName name="Z_342DCDF3_25D5_416C_AA35_595A25B39689_.wvu.PrintArea" localSheetId="8" hidden="1">'00关键财务指标'!$A$1:$I$26</definedName>
    <definedName name="Z_342DCDF3_25D5_416C_AA35_595A25B39689_.wvu.PrintArea" localSheetId="10" hidden="1">'02业务活动表'!$A$1:$I$24</definedName>
    <definedName name="Z_342DCDF3_25D5_416C_AA35_595A25B39689_.wvu.PrintArea" localSheetId="11" hidden="1">'03现金流量表'!$A$1:$E$43</definedName>
    <definedName name="Z_342DCDF3_25D5_416C_AA35_595A25B39689_.wvu.PrintArea" localSheetId="13" hidden="1">'06项目支出明细表'!$A$1:$J$27</definedName>
    <definedName name="Z_342DCDF3_25D5_416C_AA35_595A25B39689_.wvu.PrintArea" localSheetId="14" hidden="1">'07管理费用明细表'!$A$1:$E$40</definedName>
    <definedName name="Z_342DCDF3_25D5_416C_AA35_595A25B39689_.wvu.PrintArea" localSheetId="16" hidden="1">'08筹资费用明细表'!$A$1:$E$17</definedName>
    <definedName name="Z_342DCDF3_25D5_416C_AA35_595A25B39689_.wvu.PrintArea" localSheetId="17" hidden="1">'09其他费用明细表'!$A$1:$E$14</definedName>
    <definedName name="Z_342DCDF3_25D5_416C_AA35_595A25B39689_.wvu.PrintArea" localSheetId="21" hidden="1">'10近三年主要会计数据'!$B$1:$J$26</definedName>
    <definedName name="Z_342DCDF3_25D5_416C_AA35_595A25B39689_.wvu.PrintArea" localSheetId="18" hidden="1">'11前五大捐赠方'!$A$1:$F$14</definedName>
    <definedName name="Z_342DCDF3_25D5_416C_AA35_595A25B39689_.wvu.PrintArea" localSheetId="7" hidden="1">报表目录!$A$1:$I$35</definedName>
    <definedName name="Z_342DCDF3_25D5_416C_AA35_595A25B39689_.wvu.PrintArea" localSheetId="5" hidden="1">'报表目录 (1-2)'!$A$1:$F$20</definedName>
    <definedName name="Z_342DCDF3_25D5_416C_AA35_595A25B39689_.wvu.PrintArea" localSheetId="6" hidden="1">'报表目录 (3-5)'!$A$1:$G$28</definedName>
    <definedName name="Z_342DCDF3_25D5_416C_AA35_595A25B39689_.wvu.PrintArea" localSheetId="4" hidden="1">机构基本情况!$A$1:$D$24</definedName>
    <definedName name="Z_342DCDF3_25D5_416C_AA35_595A25B39689_.wvu.PrintArea" localSheetId="2" hidden="1">首页!$A$1:$K$30</definedName>
    <definedName name="Z_3B6C5E61_E6F3_486F_8880_A02DE58BF6DD_.wvu.PrintArea" localSheetId="8" hidden="1">'00关键财务指标'!$A$1:$I$26</definedName>
    <definedName name="Z_3B6C5E61_E6F3_486F_8880_A02DE58BF6DD_.wvu.PrintArea" localSheetId="10" hidden="1">'02业务活动表'!$A$1:$I$24</definedName>
    <definedName name="Z_3B6C5E61_E6F3_486F_8880_A02DE58BF6DD_.wvu.PrintArea" localSheetId="11" hidden="1">'03现金流量表'!$A$1:$E$43</definedName>
    <definedName name="Z_3B6C5E61_E6F3_486F_8880_A02DE58BF6DD_.wvu.PrintArea" localSheetId="13" hidden="1">'06项目支出明细表'!$A$1:$J$27</definedName>
    <definedName name="Z_3B6C5E61_E6F3_486F_8880_A02DE58BF6DD_.wvu.PrintArea" localSheetId="14" hidden="1">'07管理费用明细表'!$A$1:$E$40</definedName>
    <definedName name="Z_3B6C5E61_E6F3_486F_8880_A02DE58BF6DD_.wvu.PrintArea" localSheetId="16" hidden="1">'08筹资费用明细表'!$A$1:$E$17</definedName>
    <definedName name="Z_3B6C5E61_E6F3_486F_8880_A02DE58BF6DD_.wvu.PrintArea" localSheetId="17" hidden="1">'09其他费用明细表'!$A$1:$E$14</definedName>
    <definedName name="Z_3B6C5E61_E6F3_486F_8880_A02DE58BF6DD_.wvu.PrintArea" localSheetId="21" hidden="1">'10近三年主要会计数据'!$B$1:$J$26</definedName>
    <definedName name="Z_3B6C5E61_E6F3_486F_8880_A02DE58BF6DD_.wvu.PrintArea" localSheetId="18" hidden="1">'11前五大捐赠方'!$A$1:$F$14</definedName>
    <definedName name="Z_3B6C5E61_E6F3_486F_8880_A02DE58BF6DD_.wvu.PrintArea" localSheetId="7" hidden="1">报表目录!$A$1:$I$35</definedName>
    <definedName name="Z_3B6C5E61_E6F3_486F_8880_A02DE58BF6DD_.wvu.PrintArea" localSheetId="5" hidden="1">'报表目录 (1-2)'!$A$1:$F$20</definedName>
    <definedName name="Z_3B6C5E61_E6F3_486F_8880_A02DE58BF6DD_.wvu.PrintArea" localSheetId="6" hidden="1">'报表目录 (3-5)'!$A$1:$G$28</definedName>
    <definedName name="Z_3B6C5E61_E6F3_486F_8880_A02DE58BF6DD_.wvu.PrintArea" localSheetId="4" hidden="1">机构基本情况!$A$1:$D$24</definedName>
    <definedName name="Z_3B6C5E61_E6F3_486F_8880_A02DE58BF6DD_.wvu.PrintArea" localSheetId="2" hidden="1">首页!$A$1:$K$30</definedName>
    <definedName name="Z_439C7156_8102_445F_8D6D_7AEA95B2126A_.wvu.PrintArea" localSheetId="8" hidden="1">'00关键财务指标'!$A$1:$I$26</definedName>
    <definedName name="Z_439C7156_8102_445F_8D6D_7AEA95B2126A_.wvu.PrintArea" localSheetId="10" hidden="1">'02业务活动表'!$A$1:$I$24</definedName>
    <definedName name="Z_439C7156_8102_445F_8D6D_7AEA95B2126A_.wvu.PrintArea" localSheetId="11" hidden="1">'03现金流量表'!$A$1:$E$43</definedName>
    <definedName name="Z_439C7156_8102_445F_8D6D_7AEA95B2126A_.wvu.PrintArea" localSheetId="13" hidden="1">'06项目支出明细表'!$A$1:$J$27</definedName>
    <definedName name="Z_439C7156_8102_445F_8D6D_7AEA95B2126A_.wvu.PrintArea" localSheetId="14" hidden="1">'07管理费用明细表'!$A$1:$E$40</definedName>
    <definedName name="Z_439C7156_8102_445F_8D6D_7AEA95B2126A_.wvu.PrintArea" localSheetId="16" hidden="1">'08筹资费用明细表'!$A$1:$E$17</definedName>
    <definedName name="Z_439C7156_8102_445F_8D6D_7AEA95B2126A_.wvu.PrintArea" localSheetId="17" hidden="1">'09其他费用明细表'!$A$1:$E$14</definedName>
    <definedName name="Z_439C7156_8102_445F_8D6D_7AEA95B2126A_.wvu.PrintArea" localSheetId="21" hidden="1">'10近三年主要会计数据'!$B$1:$J$26</definedName>
    <definedName name="Z_439C7156_8102_445F_8D6D_7AEA95B2126A_.wvu.PrintArea" localSheetId="18" hidden="1">'11前五大捐赠方'!$A$1:$F$14</definedName>
    <definedName name="Z_439C7156_8102_445F_8D6D_7AEA95B2126A_.wvu.PrintArea" localSheetId="7" hidden="1">报表目录!$A$1:$I$35</definedName>
    <definedName name="Z_439C7156_8102_445F_8D6D_7AEA95B2126A_.wvu.PrintArea" localSheetId="5" hidden="1">'报表目录 (1-2)'!$A$1:$F$20</definedName>
    <definedName name="Z_439C7156_8102_445F_8D6D_7AEA95B2126A_.wvu.PrintArea" localSheetId="6" hidden="1">'报表目录 (3-5)'!$A$1:$G$28</definedName>
    <definedName name="Z_439C7156_8102_445F_8D6D_7AEA95B2126A_.wvu.PrintArea" localSheetId="4" hidden="1">机构基本情况!$A$1:$D$24</definedName>
    <definedName name="Z_439C7156_8102_445F_8D6D_7AEA95B2126A_.wvu.PrintArea" localSheetId="2" hidden="1">首页!$A$1:$K$30</definedName>
    <definedName name="Z_4506252C_3D8A_4F66_BCF9_4941F05223A4_.wvu.PrintArea" localSheetId="8" hidden="1">'00关键财务指标'!$A$1:$I$26</definedName>
    <definedName name="Z_4506252C_3D8A_4F66_BCF9_4941F05223A4_.wvu.PrintArea" localSheetId="10" hidden="1">'02业务活动表'!$A$1:$I$24</definedName>
    <definedName name="Z_4506252C_3D8A_4F66_BCF9_4941F05223A4_.wvu.PrintArea" localSheetId="11" hidden="1">'03现金流量表'!$A$1:$E$43</definedName>
    <definedName name="Z_4506252C_3D8A_4F66_BCF9_4941F05223A4_.wvu.PrintArea" localSheetId="13" hidden="1">'06项目支出明细表'!$A$1:$J$27</definedName>
    <definedName name="Z_4506252C_3D8A_4F66_BCF9_4941F05223A4_.wvu.PrintArea" localSheetId="14" hidden="1">'07管理费用明细表'!$A$1:$E$40</definedName>
    <definedName name="Z_4506252C_3D8A_4F66_BCF9_4941F05223A4_.wvu.PrintArea" localSheetId="16" hidden="1">'08筹资费用明细表'!$A$1:$E$17</definedName>
    <definedName name="Z_4506252C_3D8A_4F66_BCF9_4941F05223A4_.wvu.PrintArea" localSheetId="17" hidden="1">'09其他费用明细表'!$A$1:$E$14</definedName>
    <definedName name="Z_4506252C_3D8A_4F66_BCF9_4941F05223A4_.wvu.PrintArea" localSheetId="21" hidden="1">'10近三年主要会计数据'!$B$1:$J$26</definedName>
    <definedName name="Z_4506252C_3D8A_4F66_BCF9_4941F05223A4_.wvu.PrintArea" localSheetId="18" hidden="1">'11前五大捐赠方'!$A$1:$F$14</definedName>
    <definedName name="Z_4506252C_3D8A_4F66_BCF9_4941F05223A4_.wvu.PrintArea" localSheetId="7" hidden="1">报表目录!$A$1:$I$35</definedName>
    <definedName name="Z_4506252C_3D8A_4F66_BCF9_4941F05223A4_.wvu.PrintArea" localSheetId="5" hidden="1">'报表目录 (1-2)'!$A$1:$F$20</definedName>
    <definedName name="Z_4506252C_3D8A_4F66_BCF9_4941F05223A4_.wvu.PrintArea" localSheetId="6" hidden="1">'报表目录 (3-5)'!$A$1:$G$28</definedName>
    <definedName name="Z_4506252C_3D8A_4F66_BCF9_4941F05223A4_.wvu.PrintArea" localSheetId="4" hidden="1">机构基本情况!$A$1:$D$24</definedName>
    <definedName name="Z_4506252C_3D8A_4F66_BCF9_4941F05223A4_.wvu.PrintArea" localSheetId="2" hidden="1">首页!$A$1:$K$30</definedName>
    <definedName name="Z_6439B72C_96B5_4037_924E_061AA538FE50_.wvu.PrintArea" localSheetId="8" hidden="1">'00关键财务指标'!$A$1:$I$26</definedName>
    <definedName name="Z_6439B72C_96B5_4037_924E_061AA538FE50_.wvu.PrintArea" localSheetId="10" hidden="1">'02业务活动表'!$A$1:$I$24</definedName>
    <definedName name="Z_6439B72C_96B5_4037_924E_061AA538FE50_.wvu.PrintArea" localSheetId="11" hidden="1">'03现金流量表'!$A$1:$E$43</definedName>
    <definedName name="Z_6439B72C_96B5_4037_924E_061AA538FE50_.wvu.PrintArea" localSheetId="13" hidden="1">'06项目支出明细表'!$A$1:$J$27</definedName>
    <definedName name="Z_6439B72C_96B5_4037_924E_061AA538FE50_.wvu.PrintArea" localSheetId="14" hidden="1">'07管理费用明细表'!$A$1:$E$40</definedName>
    <definedName name="Z_6439B72C_96B5_4037_924E_061AA538FE50_.wvu.PrintArea" localSheetId="16" hidden="1">'08筹资费用明细表'!$A$1:$E$17</definedName>
    <definedName name="Z_6439B72C_96B5_4037_924E_061AA538FE50_.wvu.PrintArea" localSheetId="17" hidden="1">'09其他费用明细表'!$A$1:$E$14</definedName>
    <definedName name="Z_6439B72C_96B5_4037_924E_061AA538FE50_.wvu.PrintArea" localSheetId="21" hidden="1">'10近三年主要会计数据'!$B$1:$J$26</definedName>
    <definedName name="Z_6439B72C_96B5_4037_924E_061AA538FE50_.wvu.PrintArea" localSheetId="18" hidden="1">'11前五大捐赠方'!$A$1:$F$14</definedName>
    <definedName name="Z_6439B72C_96B5_4037_924E_061AA538FE50_.wvu.PrintArea" localSheetId="7" hidden="1">报表目录!$A$1:$I$35</definedName>
    <definedName name="Z_6439B72C_96B5_4037_924E_061AA538FE50_.wvu.PrintArea" localSheetId="5" hidden="1">'报表目录 (1-2)'!$A$1:$F$20</definedName>
    <definedName name="Z_6439B72C_96B5_4037_924E_061AA538FE50_.wvu.PrintArea" localSheetId="6" hidden="1">'报表目录 (3-5)'!$A$1:$G$28</definedName>
    <definedName name="Z_6439B72C_96B5_4037_924E_061AA538FE50_.wvu.PrintArea" localSheetId="4" hidden="1">机构基本情况!$A$1:$D$24</definedName>
    <definedName name="Z_6439B72C_96B5_4037_924E_061AA538FE50_.wvu.PrintArea" localSheetId="2" hidden="1">首页!$A$1:$K$30</definedName>
    <definedName name="Z_66DABD69_3E25_4942_8A06_959DAF54A145_.wvu.PrintArea" localSheetId="8" hidden="1">'00关键财务指标'!$A$1:$I$26</definedName>
    <definedName name="Z_66DABD69_3E25_4942_8A06_959DAF54A145_.wvu.PrintArea" localSheetId="10" hidden="1">'02业务活动表'!$A$1:$I$24</definedName>
    <definedName name="Z_66DABD69_3E25_4942_8A06_959DAF54A145_.wvu.PrintArea" localSheetId="11" hidden="1">'03现金流量表'!$A$1:$E$43</definedName>
    <definedName name="Z_66DABD69_3E25_4942_8A06_959DAF54A145_.wvu.PrintArea" localSheetId="13" hidden="1">'06项目支出明细表'!$A$1:$J$27</definedName>
    <definedName name="Z_66DABD69_3E25_4942_8A06_959DAF54A145_.wvu.PrintArea" localSheetId="14" hidden="1">'07管理费用明细表'!$A$1:$E$40</definedName>
    <definedName name="Z_66DABD69_3E25_4942_8A06_959DAF54A145_.wvu.PrintArea" localSheetId="16" hidden="1">'08筹资费用明细表'!$A$1:$E$17</definedName>
    <definedName name="Z_66DABD69_3E25_4942_8A06_959DAF54A145_.wvu.PrintArea" localSheetId="17" hidden="1">'09其他费用明细表'!$A$1:$E$14</definedName>
    <definedName name="Z_66DABD69_3E25_4942_8A06_959DAF54A145_.wvu.PrintArea" localSheetId="21" hidden="1">'10近三年主要会计数据'!$B$1:$J$26</definedName>
    <definedName name="Z_66DABD69_3E25_4942_8A06_959DAF54A145_.wvu.PrintArea" localSheetId="18" hidden="1">'11前五大捐赠方'!$A$1:$F$14</definedName>
    <definedName name="Z_66DABD69_3E25_4942_8A06_959DAF54A145_.wvu.PrintArea" localSheetId="7" hidden="1">报表目录!$A$1:$I$35</definedName>
    <definedName name="Z_66DABD69_3E25_4942_8A06_959DAF54A145_.wvu.PrintArea" localSheetId="5" hidden="1">'报表目录 (1-2)'!$A$1:$F$20</definedName>
    <definedName name="Z_66DABD69_3E25_4942_8A06_959DAF54A145_.wvu.PrintArea" localSheetId="6" hidden="1">'报表目录 (3-5)'!$A$1:$G$28</definedName>
    <definedName name="Z_66DABD69_3E25_4942_8A06_959DAF54A145_.wvu.PrintArea" localSheetId="4" hidden="1">机构基本情况!$A$1:$D$24</definedName>
    <definedName name="Z_66DABD69_3E25_4942_8A06_959DAF54A145_.wvu.PrintArea" localSheetId="2" hidden="1">首页!$A$1:$K$30</definedName>
    <definedName name="Z_96BB9751_F8E8_4652_B250_E2AE4105E072_.wvu.PrintArea" localSheetId="8" hidden="1">'00关键财务指标'!$A$1:$I$26</definedName>
    <definedName name="Z_96BB9751_F8E8_4652_B250_E2AE4105E072_.wvu.PrintArea" localSheetId="10" hidden="1">'02业务活动表'!$A$1:$I$24</definedName>
    <definedName name="Z_96BB9751_F8E8_4652_B250_E2AE4105E072_.wvu.PrintArea" localSheetId="11" hidden="1">'03现金流量表'!$A$1:$E$43</definedName>
    <definedName name="Z_96BB9751_F8E8_4652_B250_E2AE4105E072_.wvu.PrintArea" localSheetId="13" hidden="1">'06项目支出明细表'!$A$1:$J$27</definedName>
    <definedName name="Z_96BB9751_F8E8_4652_B250_E2AE4105E072_.wvu.PrintArea" localSheetId="14" hidden="1">'07管理费用明细表'!$A$1:$E$40</definedName>
    <definedName name="Z_96BB9751_F8E8_4652_B250_E2AE4105E072_.wvu.PrintArea" localSheetId="16" hidden="1">'08筹资费用明细表'!$A$1:$E$17</definedName>
    <definedName name="Z_96BB9751_F8E8_4652_B250_E2AE4105E072_.wvu.PrintArea" localSheetId="17" hidden="1">'09其他费用明细表'!$A$1:$E$14</definedName>
    <definedName name="Z_96BB9751_F8E8_4652_B250_E2AE4105E072_.wvu.PrintArea" localSheetId="21" hidden="1">'10近三年主要会计数据'!$B$1:$J$26</definedName>
    <definedName name="Z_96BB9751_F8E8_4652_B250_E2AE4105E072_.wvu.PrintArea" localSheetId="18" hidden="1">'11前五大捐赠方'!$A$1:$F$14</definedName>
    <definedName name="Z_96BB9751_F8E8_4652_B250_E2AE4105E072_.wvu.PrintArea" localSheetId="7" hidden="1">报表目录!$A$1:$I$35</definedName>
    <definedName name="Z_96BB9751_F8E8_4652_B250_E2AE4105E072_.wvu.PrintArea" localSheetId="5" hidden="1">'报表目录 (1-2)'!$A$1:$F$20</definedName>
    <definedName name="Z_96BB9751_F8E8_4652_B250_E2AE4105E072_.wvu.PrintArea" localSheetId="6" hidden="1">'报表目录 (3-5)'!$A$1:$G$28</definedName>
    <definedName name="Z_96BB9751_F8E8_4652_B250_E2AE4105E072_.wvu.PrintArea" localSheetId="4" hidden="1">机构基本情况!$A$1:$D$24</definedName>
    <definedName name="Z_96BB9751_F8E8_4652_B250_E2AE4105E072_.wvu.PrintArea" localSheetId="2" hidden="1">首页!$A$1:$K$30</definedName>
    <definedName name="Z_B0046DDA_2C97_4ED8_BA21_CD03AABB432A_.wvu.PrintArea" localSheetId="8" hidden="1">'00关键财务指标'!$A$1:$I$26</definedName>
    <definedName name="Z_B0046DDA_2C97_4ED8_BA21_CD03AABB432A_.wvu.PrintArea" localSheetId="10" hidden="1">'02业务活动表'!$A$1:$I$24</definedName>
    <definedName name="Z_B0046DDA_2C97_4ED8_BA21_CD03AABB432A_.wvu.PrintArea" localSheetId="11" hidden="1">'03现金流量表'!$A$1:$E$43</definedName>
    <definedName name="Z_B0046DDA_2C97_4ED8_BA21_CD03AABB432A_.wvu.PrintArea" localSheetId="13" hidden="1">'06项目支出明细表'!$A$1:$J$27</definedName>
    <definedName name="Z_B0046DDA_2C97_4ED8_BA21_CD03AABB432A_.wvu.PrintArea" localSheetId="14" hidden="1">'07管理费用明细表'!$A$1:$E$40</definedName>
    <definedName name="Z_B0046DDA_2C97_4ED8_BA21_CD03AABB432A_.wvu.PrintArea" localSheetId="16" hidden="1">'08筹资费用明细表'!$A$1:$E$17</definedName>
    <definedName name="Z_B0046DDA_2C97_4ED8_BA21_CD03AABB432A_.wvu.PrintArea" localSheetId="17" hidden="1">'09其他费用明细表'!$A$1:$E$14</definedName>
    <definedName name="Z_B0046DDA_2C97_4ED8_BA21_CD03AABB432A_.wvu.PrintArea" localSheetId="21" hidden="1">'10近三年主要会计数据'!$B$1:$J$26</definedName>
    <definedName name="Z_B0046DDA_2C97_4ED8_BA21_CD03AABB432A_.wvu.PrintArea" localSheetId="18" hidden="1">'11前五大捐赠方'!$A$1:$F$14</definedName>
    <definedName name="Z_B0046DDA_2C97_4ED8_BA21_CD03AABB432A_.wvu.PrintArea" localSheetId="7" hidden="1">报表目录!$A$1:$I$35</definedName>
    <definedName name="Z_B0046DDA_2C97_4ED8_BA21_CD03AABB432A_.wvu.PrintArea" localSheetId="5" hidden="1">'报表目录 (1-2)'!$A$1:$F$20</definedName>
    <definedName name="Z_B0046DDA_2C97_4ED8_BA21_CD03AABB432A_.wvu.PrintArea" localSheetId="6" hidden="1">'报表目录 (3-5)'!$A$1:$G$28</definedName>
    <definedName name="Z_B0046DDA_2C97_4ED8_BA21_CD03AABB432A_.wvu.PrintArea" localSheetId="4" hidden="1">机构基本情况!$A$1:$D$24</definedName>
    <definedName name="Z_B0046DDA_2C97_4ED8_BA21_CD03AABB432A_.wvu.PrintArea" localSheetId="2" hidden="1">首页!$A$1:$K$30</definedName>
    <definedName name="Z_B41A0361_7C3E_471E_BD05_7EF7F0CB75F7_.wvu.PrintArea" localSheetId="8" hidden="1">'00关键财务指标'!$A$1:$I$26</definedName>
    <definedName name="Z_B41A0361_7C3E_471E_BD05_7EF7F0CB75F7_.wvu.PrintArea" localSheetId="10" hidden="1">'02业务活动表'!$A$1:$I$24</definedName>
    <definedName name="Z_B41A0361_7C3E_471E_BD05_7EF7F0CB75F7_.wvu.PrintArea" localSheetId="11" hidden="1">'03现金流量表'!$A$1:$E$43</definedName>
    <definedName name="Z_B41A0361_7C3E_471E_BD05_7EF7F0CB75F7_.wvu.PrintArea" localSheetId="13" hidden="1">'06项目支出明细表'!$A$1:$J$27</definedName>
    <definedName name="Z_B41A0361_7C3E_471E_BD05_7EF7F0CB75F7_.wvu.PrintArea" localSheetId="14" hidden="1">'07管理费用明细表'!$A$1:$E$40</definedName>
    <definedName name="Z_B41A0361_7C3E_471E_BD05_7EF7F0CB75F7_.wvu.PrintArea" localSheetId="16" hidden="1">'08筹资费用明细表'!$A$1:$E$17</definedName>
    <definedName name="Z_B41A0361_7C3E_471E_BD05_7EF7F0CB75F7_.wvu.PrintArea" localSheetId="17" hidden="1">'09其他费用明细表'!$A$1:$E$14</definedName>
    <definedName name="Z_B41A0361_7C3E_471E_BD05_7EF7F0CB75F7_.wvu.PrintArea" localSheetId="21" hidden="1">'10近三年主要会计数据'!$B$1:$J$26</definedName>
    <definedName name="Z_B41A0361_7C3E_471E_BD05_7EF7F0CB75F7_.wvu.PrintArea" localSheetId="18" hidden="1">'11前五大捐赠方'!$A$1:$F$14</definedName>
    <definedName name="Z_B41A0361_7C3E_471E_BD05_7EF7F0CB75F7_.wvu.PrintArea" localSheetId="7" hidden="1">报表目录!$A$1:$I$35</definedName>
    <definedName name="Z_B41A0361_7C3E_471E_BD05_7EF7F0CB75F7_.wvu.PrintArea" localSheetId="5" hidden="1">'报表目录 (1-2)'!$A$1:$F$20</definedName>
    <definedName name="Z_B41A0361_7C3E_471E_BD05_7EF7F0CB75F7_.wvu.PrintArea" localSheetId="6" hidden="1">'报表目录 (3-5)'!$A$1:$G$28</definedName>
    <definedName name="Z_B41A0361_7C3E_471E_BD05_7EF7F0CB75F7_.wvu.PrintArea" localSheetId="4" hidden="1">机构基本情况!$A$1:$D$24</definedName>
    <definedName name="Z_B41A0361_7C3E_471E_BD05_7EF7F0CB75F7_.wvu.PrintArea" localSheetId="2" hidden="1">首页!$A$1:$K$30</definedName>
    <definedName name="Z_B6D9ED75_5CEE_47C6_AE66_ADC3555213B1_.wvu.PrintArea" localSheetId="8" hidden="1">'00关键财务指标'!$A$1:$I$26</definedName>
    <definedName name="Z_B6D9ED75_5CEE_47C6_AE66_ADC3555213B1_.wvu.PrintArea" localSheetId="10" hidden="1">'02业务活动表'!$A$1:$I$24</definedName>
    <definedName name="Z_B6D9ED75_5CEE_47C6_AE66_ADC3555213B1_.wvu.PrintArea" localSheetId="11" hidden="1">'03现金流量表'!$A$1:$E$43</definedName>
    <definedName name="Z_B6D9ED75_5CEE_47C6_AE66_ADC3555213B1_.wvu.PrintArea" localSheetId="13" hidden="1">'06项目支出明细表'!$A$1:$J$27</definedName>
    <definedName name="Z_B6D9ED75_5CEE_47C6_AE66_ADC3555213B1_.wvu.PrintArea" localSheetId="14" hidden="1">'07管理费用明细表'!$A$1:$E$40</definedName>
    <definedName name="Z_B6D9ED75_5CEE_47C6_AE66_ADC3555213B1_.wvu.PrintArea" localSheetId="16" hidden="1">'08筹资费用明细表'!$A$1:$E$17</definedName>
    <definedName name="Z_B6D9ED75_5CEE_47C6_AE66_ADC3555213B1_.wvu.PrintArea" localSheetId="17" hidden="1">'09其他费用明细表'!$A$1:$E$14</definedName>
    <definedName name="Z_B6D9ED75_5CEE_47C6_AE66_ADC3555213B1_.wvu.PrintArea" localSheetId="21" hidden="1">'10近三年主要会计数据'!$B$1:$J$26</definedName>
    <definedName name="Z_B6D9ED75_5CEE_47C6_AE66_ADC3555213B1_.wvu.PrintArea" localSheetId="18" hidden="1">'11前五大捐赠方'!$A$1:$F$14</definedName>
    <definedName name="Z_B6D9ED75_5CEE_47C6_AE66_ADC3555213B1_.wvu.PrintArea" localSheetId="7" hidden="1">报表目录!$A$1:$I$35</definedName>
    <definedName name="Z_B6D9ED75_5CEE_47C6_AE66_ADC3555213B1_.wvu.PrintArea" localSheetId="5" hidden="1">'报表目录 (1-2)'!$A$1:$F$20</definedName>
    <definedName name="Z_B6D9ED75_5CEE_47C6_AE66_ADC3555213B1_.wvu.PrintArea" localSheetId="6" hidden="1">'报表目录 (3-5)'!$A$1:$G$28</definedName>
    <definedName name="Z_B6D9ED75_5CEE_47C6_AE66_ADC3555213B1_.wvu.PrintArea" localSheetId="4" hidden="1">机构基本情况!$A$1:$D$24</definedName>
    <definedName name="Z_B6D9ED75_5CEE_47C6_AE66_ADC3555213B1_.wvu.PrintArea" localSheetId="2" hidden="1">首页!$A$1:$K$30</definedName>
    <definedName name="Z_CC56C8C3_F2AA_4CCC_96E9_26BA6F47725A_.wvu.PrintArea" localSheetId="8" hidden="1">'00关键财务指标'!$A$1:$I$26</definedName>
    <definedName name="Z_CC56C8C3_F2AA_4CCC_96E9_26BA6F47725A_.wvu.PrintArea" localSheetId="10" hidden="1">'02业务活动表'!$A$1:$I$24</definedName>
    <definedName name="Z_CC56C8C3_F2AA_4CCC_96E9_26BA6F47725A_.wvu.PrintArea" localSheetId="11" hidden="1">'03现金流量表'!$A$1:$E$43</definedName>
    <definedName name="Z_CC56C8C3_F2AA_4CCC_96E9_26BA6F47725A_.wvu.PrintArea" localSheetId="13" hidden="1">'06项目支出明细表'!$A$1:$J$27</definedName>
    <definedName name="Z_CC56C8C3_F2AA_4CCC_96E9_26BA6F47725A_.wvu.PrintArea" localSheetId="14" hidden="1">'07管理费用明细表'!$A$1:$E$40</definedName>
    <definedName name="Z_CC56C8C3_F2AA_4CCC_96E9_26BA6F47725A_.wvu.PrintArea" localSheetId="16" hidden="1">'08筹资费用明细表'!$A$1:$E$17</definedName>
    <definedName name="Z_CC56C8C3_F2AA_4CCC_96E9_26BA6F47725A_.wvu.PrintArea" localSheetId="17" hidden="1">'09其他费用明细表'!$A$1:$E$14</definedName>
    <definedName name="Z_CC56C8C3_F2AA_4CCC_96E9_26BA6F47725A_.wvu.PrintArea" localSheetId="21" hidden="1">'10近三年主要会计数据'!$B$1:$J$26</definedName>
    <definedName name="Z_CC56C8C3_F2AA_4CCC_96E9_26BA6F47725A_.wvu.PrintArea" localSheetId="18" hidden="1">'11前五大捐赠方'!$A$1:$F$14</definedName>
    <definedName name="Z_CC56C8C3_F2AA_4CCC_96E9_26BA6F47725A_.wvu.PrintArea" localSheetId="7" hidden="1">报表目录!$A$1:$I$35</definedName>
    <definedName name="Z_CC56C8C3_F2AA_4CCC_96E9_26BA6F47725A_.wvu.PrintArea" localSheetId="5" hidden="1">'报表目录 (1-2)'!$A$1:$F$20</definedName>
    <definedName name="Z_CC56C8C3_F2AA_4CCC_96E9_26BA6F47725A_.wvu.PrintArea" localSheetId="6" hidden="1">'报表目录 (3-5)'!$A$1:$G$28</definedName>
    <definedName name="Z_CC56C8C3_F2AA_4CCC_96E9_26BA6F47725A_.wvu.PrintArea" localSheetId="4" hidden="1">机构基本情况!$A$1:$D$24</definedName>
    <definedName name="Z_CC56C8C3_F2AA_4CCC_96E9_26BA6F47725A_.wvu.PrintArea" localSheetId="2" hidden="1">首页!$A$1:$K$30</definedName>
    <definedName name="Z_CD8E8B4A_B87D_46B0_BC3A_6EAE705F7EBE_.wvu.PrintArea" localSheetId="8" hidden="1">'00关键财务指标'!$A$1:$I$26</definedName>
    <definedName name="Z_CD8E8B4A_B87D_46B0_BC3A_6EAE705F7EBE_.wvu.PrintArea" localSheetId="10" hidden="1">'02业务活动表'!$A$1:$I$24</definedName>
    <definedName name="Z_CD8E8B4A_B87D_46B0_BC3A_6EAE705F7EBE_.wvu.PrintArea" localSheetId="11" hidden="1">'03现金流量表'!$A$1:$E$43</definedName>
    <definedName name="Z_CD8E8B4A_B87D_46B0_BC3A_6EAE705F7EBE_.wvu.PrintArea" localSheetId="13" hidden="1">'06项目支出明细表'!$A$1:$J$27</definedName>
    <definedName name="Z_CD8E8B4A_B87D_46B0_BC3A_6EAE705F7EBE_.wvu.PrintArea" localSheetId="14" hidden="1">'07管理费用明细表'!$A$1:$E$40</definedName>
    <definedName name="Z_CD8E8B4A_B87D_46B0_BC3A_6EAE705F7EBE_.wvu.PrintArea" localSheetId="16" hidden="1">'08筹资费用明细表'!$A$1:$E$17</definedName>
    <definedName name="Z_CD8E8B4A_B87D_46B0_BC3A_6EAE705F7EBE_.wvu.PrintArea" localSheetId="17" hidden="1">'09其他费用明细表'!$A$1:$E$14</definedName>
    <definedName name="Z_CD8E8B4A_B87D_46B0_BC3A_6EAE705F7EBE_.wvu.PrintArea" localSheetId="21" hidden="1">'10近三年主要会计数据'!$B$1:$J$26</definedName>
    <definedName name="Z_CD8E8B4A_B87D_46B0_BC3A_6EAE705F7EBE_.wvu.PrintArea" localSheetId="18" hidden="1">'11前五大捐赠方'!$A$1:$F$14</definedName>
    <definedName name="Z_CD8E8B4A_B87D_46B0_BC3A_6EAE705F7EBE_.wvu.PrintArea" localSheetId="7" hidden="1">报表目录!$A$1:$I$35</definedName>
    <definedName name="Z_CD8E8B4A_B87D_46B0_BC3A_6EAE705F7EBE_.wvu.PrintArea" localSheetId="5" hidden="1">'报表目录 (1-2)'!$A$1:$F$20</definedName>
    <definedName name="Z_CD8E8B4A_B87D_46B0_BC3A_6EAE705F7EBE_.wvu.PrintArea" localSheetId="6" hidden="1">'报表目录 (3-5)'!$A$1:$G$28</definedName>
    <definedName name="Z_CD8E8B4A_B87D_46B0_BC3A_6EAE705F7EBE_.wvu.PrintArea" localSheetId="4" hidden="1">机构基本情况!$A$1:$D$24</definedName>
    <definedName name="Z_CD8E8B4A_B87D_46B0_BC3A_6EAE705F7EBE_.wvu.PrintArea" localSheetId="2" hidden="1">首页!$A$1:$K$30</definedName>
    <definedName name="Z_D056ED08_8E8D_47B8_BA2F_6FF8CB70BDC6_.wvu.PrintArea" localSheetId="8" hidden="1">'00关键财务指标'!$A$1:$I$26</definedName>
    <definedName name="Z_D056ED08_8E8D_47B8_BA2F_6FF8CB70BDC6_.wvu.PrintArea" localSheetId="10" hidden="1">'02业务活动表'!$A$1:$I$24</definedName>
    <definedName name="Z_D056ED08_8E8D_47B8_BA2F_6FF8CB70BDC6_.wvu.PrintArea" localSheetId="11" hidden="1">'03现金流量表'!$A$1:$E$43</definedName>
    <definedName name="Z_D056ED08_8E8D_47B8_BA2F_6FF8CB70BDC6_.wvu.PrintArea" localSheetId="13" hidden="1">'06项目支出明细表'!$A$1:$J$27</definedName>
    <definedName name="Z_D056ED08_8E8D_47B8_BA2F_6FF8CB70BDC6_.wvu.PrintArea" localSheetId="14" hidden="1">'07管理费用明细表'!$A$1:$E$40</definedName>
    <definedName name="Z_D056ED08_8E8D_47B8_BA2F_6FF8CB70BDC6_.wvu.PrintArea" localSheetId="16" hidden="1">'08筹资费用明细表'!$A$1:$E$17</definedName>
    <definedName name="Z_D056ED08_8E8D_47B8_BA2F_6FF8CB70BDC6_.wvu.PrintArea" localSheetId="17" hidden="1">'09其他费用明细表'!$A$1:$E$14</definedName>
    <definedName name="Z_D056ED08_8E8D_47B8_BA2F_6FF8CB70BDC6_.wvu.PrintArea" localSheetId="21" hidden="1">'10近三年主要会计数据'!$B$1:$J$26</definedName>
    <definedName name="Z_D056ED08_8E8D_47B8_BA2F_6FF8CB70BDC6_.wvu.PrintArea" localSheetId="18" hidden="1">'11前五大捐赠方'!$A$1:$F$14</definedName>
    <definedName name="Z_D056ED08_8E8D_47B8_BA2F_6FF8CB70BDC6_.wvu.PrintArea" localSheetId="7" hidden="1">报表目录!$A$1:$I$35</definedName>
    <definedName name="Z_D056ED08_8E8D_47B8_BA2F_6FF8CB70BDC6_.wvu.PrintArea" localSheetId="5" hidden="1">'报表目录 (1-2)'!$A$1:$F$20</definedName>
    <definedName name="Z_D056ED08_8E8D_47B8_BA2F_6FF8CB70BDC6_.wvu.PrintArea" localSheetId="6" hidden="1">'报表目录 (3-5)'!$A$1:$G$28</definedName>
    <definedName name="Z_D056ED08_8E8D_47B8_BA2F_6FF8CB70BDC6_.wvu.PrintArea" localSheetId="4" hidden="1">机构基本情况!$A$1:$D$24</definedName>
    <definedName name="Z_D056ED08_8E8D_47B8_BA2F_6FF8CB70BDC6_.wvu.PrintArea" localSheetId="2" hidden="1">首页!$A$1:$K$30</definedName>
  </definedNames>
  <calcPr calcId="162913" iterate="1" concurrentCalc="0"/>
</workbook>
</file>

<file path=xl/calcChain.xml><?xml version="1.0" encoding="utf-8"?>
<calcChain xmlns="http://schemas.openxmlformats.org/spreadsheetml/2006/main">
  <c r="D3" i="101" l="1"/>
  <c r="D3" i="102"/>
  <c r="D3" i="16"/>
  <c r="B3" i="74"/>
  <c r="E3" i="74"/>
  <c r="I3" i="74"/>
  <c r="D6" i="74"/>
  <c r="F6" i="74"/>
  <c r="H6" i="74"/>
  <c r="D7" i="74"/>
  <c r="E7" i="74"/>
  <c r="F7" i="74"/>
  <c r="G7" i="74"/>
  <c r="H7" i="74"/>
  <c r="D8" i="74"/>
  <c r="E8" i="74"/>
  <c r="F8" i="74"/>
  <c r="G8" i="74"/>
  <c r="D9" i="74"/>
  <c r="E9" i="74"/>
  <c r="F9" i="74"/>
  <c r="G9" i="74"/>
  <c r="D10" i="74"/>
  <c r="F10" i="74"/>
  <c r="H10" i="74"/>
  <c r="D11" i="74"/>
  <c r="E11" i="74"/>
  <c r="F11" i="74"/>
  <c r="G11" i="74"/>
  <c r="H11" i="74"/>
  <c r="D12" i="74"/>
  <c r="E12" i="74"/>
  <c r="F12" i="74"/>
  <c r="G12" i="74"/>
  <c r="H12" i="74"/>
  <c r="D13" i="74"/>
  <c r="E13" i="74"/>
  <c r="F13" i="74"/>
  <c r="G13" i="74"/>
  <c r="H13" i="74"/>
  <c r="D14" i="74"/>
  <c r="E14" i="74"/>
  <c r="G14" i="74"/>
  <c r="H14" i="74"/>
  <c r="H15" i="74"/>
  <c r="E16" i="74"/>
  <c r="G16" i="74"/>
  <c r="E17" i="74"/>
  <c r="G17" i="74"/>
  <c r="H17" i="74"/>
  <c r="C14" i="15"/>
  <c r="D14" i="15"/>
  <c r="G15" i="15"/>
  <c r="H15" i="15"/>
  <c r="C19" i="15"/>
  <c r="D19" i="15"/>
  <c r="G21" i="15"/>
  <c r="H21" i="15"/>
  <c r="C24" i="15"/>
  <c r="D24" i="15"/>
  <c r="G26" i="15"/>
  <c r="H26" i="15"/>
  <c r="C28" i="15"/>
  <c r="D28" i="15"/>
  <c r="G34" i="15"/>
  <c r="H34" i="15"/>
  <c r="C36" i="15"/>
  <c r="D36" i="15"/>
  <c r="G36" i="15"/>
  <c r="H36" i="15"/>
  <c r="E7" i="14"/>
  <c r="H7" i="14"/>
  <c r="E8" i="14"/>
  <c r="H8" i="14"/>
  <c r="E9" i="14"/>
  <c r="H9" i="14"/>
  <c r="E10" i="14"/>
  <c r="H10" i="14"/>
  <c r="E11" i="14"/>
  <c r="H11" i="14"/>
  <c r="E12" i="14"/>
  <c r="H12" i="14"/>
  <c r="E13" i="14"/>
  <c r="H13" i="14"/>
  <c r="C14" i="14"/>
  <c r="D14" i="14"/>
  <c r="E14" i="14"/>
  <c r="F14" i="14"/>
  <c r="G14" i="14"/>
  <c r="H14" i="14"/>
  <c r="C16" i="14"/>
  <c r="D16" i="14"/>
  <c r="E16" i="14"/>
  <c r="F16" i="14"/>
  <c r="G16" i="14"/>
  <c r="H16" i="14"/>
  <c r="E17" i="14"/>
  <c r="H17" i="14"/>
  <c r="E18" i="14"/>
  <c r="H18" i="14"/>
  <c r="E19" i="14"/>
  <c r="H19" i="14"/>
  <c r="E20" i="14"/>
  <c r="H20" i="14"/>
  <c r="E21" i="14"/>
  <c r="H21" i="14"/>
  <c r="E22" i="14"/>
  <c r="H22" i="14"/>
  <c r="E23" i="14"/>
  <c r="H23" i="14"/>
  <c r="E24" i="14"/>
  <c r="H24" i="14"/>
  <c r="C25" i="14"/>
  <c r="D25" i="14"/>
  <c r="E25" i="14"/>
  <c r="F25" i="14"/>
  <c r="G25" i="14"/>
  <c r="H25" i="14"/>
  <c r="E26" i="14"/>
  <c r="H26" i="14"/>
  <c r="C27" i="14"/>
  <c r="D27" i="14"/>
  <c r="E27" i="14"/>
  <c r="F27" i="14"/>
  <c r="G27" i="14"/>
  <c r="H27" i="14"/>
  <c r="C12" i="13"/>
  <c r="C33" i="13"/>
  <c r="C37" i="13"/>
  <c r="C38" i="13"/>
  <c r="C24" i="13"/>
  <c r="C28" i="13"/>
  <c r="C29" i="13"/>
  <c r="C18" i="13"/>
  <c r="C17" i="13"/>
  <c r="C16" i="13"/>
  <c r="B3" i="99"/>
  <c r="F3" i="99"/>
  <c r="I3" i="99"/>
  <c r="F7" i="99"/>
  <c r="I7" i="99"/>
  <c r="F8" i="99"/>
  <c r="I8" i="99"/>
  <c r="F9" i="99"/>
  <c r="I9" i="99"/>
  <c r="F10" i="99"/>
  <c r="I10" i="99"/>
  <c r="F11" i="99"/>
  <c r="I11" i="99"/>
  <c r="F12" i="99"/>
  <c r="I12" i="99"/>
  <c r="F13" i="99"/>
  <c r="I13" i="99"/>
  <c r="F14" i="99"/>
  <c r="I14" i="99"/>
  <c r="F15" i="99"/>
  <c r="I15" i="99"/>
  <c r="F16" i="99"/>
  <c r="I16" i="99"/>
  <c r="F17" i="99"/>
  <c r="I17" i="99"/>
  <c r="F18" i="99"/>
  <c r="I18" i="99"/>
  <c r="F19" i="99"/>
  <c r="I19" i="99"/>
  <c r="F20" i="99"/>
  <c r="I20" i="99"/>
  <c r="F21" i="99"/>
  <c r="I21" i="99"/>
  <c r="F22" i="99"/>
  <c r="I22" i="99"/>
  <c r="F23" i="99"/>
  <c r="I23" i="99"/>
  <c r="F24" i="99"/>
  <c r="I24" i="99"/>
  <c r="F25" i="99"/>
  <c r="I25" i="99"/>
  <c r="F26" i="99"/>
  <c r="I26" i="99"/>
  <c r="F27" i="99"/>
  <c r="I27" i="99"/>
  <c r="F28" i="99"/>
  <c r="I28" i="99"/>
  <c r="F29" i="99"/>
  <c r="I29" i="99"/>
  <c r="F30" i="99"/>
  <c r="I30" i="99"/>
  <c r="F31" i="99"/>
  <c r="I31" i="99"/>
  <c r="F32" i="99"/>
  <c r="I32" i="99"/>
  <c r="F33" i="99"/>
  <c r="I33" i="99"/>
  <c r="F34" i="99"/>
  <c r="I34" i="99"/>
  <c r="F35" i="99"/>
  <c r="I35" i="99"/>
  <c r="F36" i="99"/>
  <c r="I36" i="99"/>
  <c r="F37" i="99"/>
  <c r="I37" i="99"/>
  <c r="F38" i="99"/>
  <c r="I38" i="99"/>
  <c r="F39" i="99"/>
  <c r="I39" i="99"/>
  <c r="F40" i="99"/>
  <c r="I40" i="99"/>
  <c r="F41" i="99"/>
  <c r="I41" i="99"/>
  <c r="F42" i="99"/>
  <c r="I42" i="99"/>
  <c r="F43" i="99"/>
  <c r="I43" i="99"/>
  <c r="F44" i="99"/>
  <c r="I44" i="99"/>
  <c r="F45" i="99"/>
  <c r="I45" i="99"/>
  <c r="F46" i="99"/>
  <c r="I46" i="99"/>
  <c r="F47" i="99"/>
  <c r="I47" i="99"/>
  <c r="F48" i="99"/>
  <c r="I48" i="99"/>
  <c r="F49" i="99"/>
  <c r="I49" i="99"/>
  <c r="F50" i="99"/>
  <c r="I50" i="99"/>
  <c r="F51" i="99"/>
  <c r="I51" i="99"/>
  <c r="F52" i="99"/>
  <c r="I52" i="99"/>
  <c r="F53" i="99"/>
  <c r="I53" i="99"/>
  <c r="F54" i="99"/>
  <c r="I54" i="99"/>
  <c r="F55" i="99"/>
  <c r="I55" i="99"/>
  <c r="F56" i="99"/>
  <c r="I56" i="99"/>
  <c r="F57" i="99"/>
  <c r="I57" i="99"/>
  <c r="F58" i="99"/>
  <c r="I58" i="99"/>
  <c r="F59" i="99"/>
  <c r="I59" i="99"/>
  <c r="F60" i="99"/>
  <c r="I60" i="99"/>
  <c r="F61" i="99"/>
  <c r="I61" i="99"/>
  <c r="F62" i="99"/>
  <c r="I62" i="99"/>
  <c r="F63" i="99"/>
  <c r="I63" i="99"/>
  <c r="F64" i="99"/>
  <c r="I64" i="99"/>
  <c r="F65" i="99"/>
  <c r="I65" i="99"/>
  <c r="F66" i="99"/>
  <c r="I66" i="99"/>
  <c r="F67" i="99"/>
  <c r="I67" i="99"/>
  <c r="F68" i="99"/>
  <c r="I68" i="99"/>
  <c r="F69" i="99"/>
  <c r="I69" i="99"/>
  <c r="F70" i="99"/>
  <c r="I70" i="99"/>
  <c r="F71" i="99"/>
  <c r="I71" i="99"/>
  <c r="F72" i="99"/>
  <c r="I72" i="99"/>
  <c r="F73" i="99"/>
  <c r="I73" i="99"/>
  <c r="F74" i="99"/>
  <c r="I74" i="99"/>
  <c r="F75" i="99"/>
  <c r="I75" i="99"/>
  <c r="F76" i="99"/>
  <c r="I76" i="99"/>
  <c r="F77" i="99"/>
  <c r="I77" i="99"/>
  <c r="F78" i="99"/>
  <c r="I78" i="99"/>
  <c r="F79" i="99"/>
  <c r="I79" i="99"/>
  <c r="F80" i="99"/>
  <c r="I80" i="99"/>
  <c r="F81" i="99"/>
  <c r="I81" i="99"/>
  <c r="F82" i="99"/>
  <c r="I82" i="99"/>
  <c r="F83" i="99"/>
  <c r="I83" i="99"/>
  <c r="F84" i="99"/>
  <c r="I84" i="99"/>
  <c r="F85" i="99"/>
  <c r="I85" i="99"/>
  <c r="F86" i="99"/>
  <c r="I86" i="99"/>
  <c r="F87" i="99"/>
  <c r="I87" i="99"/>
  <c r="F88" i="99"/>
  <c r="I88" i="99"/>
  <c r="F89" i="99"/>
  <c r="I89" i="99"/>
  <c r="F90" i="99"/>
  <c r="I90" i="99"/>
  <c r="F91" i="99"/>
  <c r="I91" i="99"/>
  <c r="F92" i="99"/>
  <c r="I92" i="99"/>
  <c r="F93" i="99"/>
  <c r="I93" i="99"/>
  <c r="F94" i="99"/>
  <c r="I94" i="99"/>
  <c r="F95" i="99"/>
  <c r="I95" i="99"/>
  <c r="F96" i="99"/>
  <c r="I96" i="99"/>
  <c r="F97" i="99"/>
  <c r="I97" i="99"/>
  <c r="F98" i="99"/>
  <c r="I98" i="99"/>
  <c r="F99" i="99"/>
  <c r="I99" i="99"/>
  <c r="F100" i="99"/>
  <c r="I100" i="99"/>
  <c r="F101" i="99"/>
  <c r="I101" i="99"/>
  <c r="F102" i="99"/>
  <c r="I102" i="99"/>
  <c r="F103" i="99"/>
  <c r="I103" i="99"/>
  <c r="F104" i="99"/>
  <c r="I104" i="99"/>
  <c r="F105" i="99"/>
  <c r="I105" i="99"/>
  <c r="F106" i="99"/>
  <c r="I106" i="99"/>
  <c r="F107" i="99"/>
  <c r="I107" i="99"/>
  <c r="F108" i="99"/>
  <c r="I108" i="99"/>
  <c r="F109" i="99"/>
  <c r="I109" i="99"/>
  <c r="F110" i="99"/>
  <c r="I110" i="99"/>
  <c r="F111" i="99"/>
  <c r="I111" i="99"/>
  <c r="F112" i="99"/>
  <c r="I112" i="99"/>
  <c r="F113" i="99"/>
  <c r="I113" i="99"/>
  <c r="F114" i="99"/>
  <c r="I114" i="99"/>
  <c r="F115" i="99"/>
  <c r="I115" i="99"/>
  <c r="F116" i="99"/>
  <c r="I116" i="99"/>
  <c r="F117" i="99"/>
  <c r="I117" i="99"/>
  <c r="F118" i="99"/>
  <c r="I118" i="99"/>
  <c r="F119" i="99"/>
  <c r="I119" i="99"/>
  <c r="F120" i="99"/>
  <c r="I120" i="99"/>
  <c r="F121" i="99"/>
  <c r="I121" i="99"/>
  <c r="F122" i="99"/>
  <c r="I122" i="99"/>
  <c r="F123" i="99"/>
  <c r="I123" i="99"/>
  <c r="F124" i="99"/>
  <c r="I124" i="99"/>
  <c r="F125" i="99"/>
  <c r="I125" i="99"/>
  <c r="F126" i="99"/>
  <c r="I126" i="99"/>
  <c r="F127" i="99"/>
  <c r="I127" i="99"/>
  <c r="F128" i="99"/>
  <c r="I128" i="99"/>
  <c r="F129" i="99"/>
  <c r="I129" i="99"/>
  <c r="F130" i="99"/>
  <c r="I130" i="99"/>
  <c r="F131" i="99"/>
  <c r="I131" i="99"/>
  <c r="F132" i="99"/>
  <c r="I132" i="99"/>
  <c r="F133" i="99"/>
  <c r="I133" i="99"/>
  <c r="F134" i="99"/>
  <c r="I134" i="99"/>
  <c r="F135" i="99"/>
  <c r="I135" i="99"/>
  <c r="F136" i="99"/>
  <c r="I136" i="99"/>
  <c r="F137" i="99"/>
  <c r="I137" i="99"/>
  <c r="F138" i="99"/>
  <c r="I138" i="99"/>
  <c r="F139" i="99"/>
  <c r="I139" i="99"/>
  <c r="F140" i="99"/>
  <c r="I140" i="99"/>
  <c r="F141" i="99"/>
  <c r="I141" i="99"/>
  <c r="F142" i="99"/>
  <c r="I142" i="99"/>
  <c r="F143" i="99"/>
  <c r="I143" i="99"/>
  <c r="F144" i="99"/>
  <c r="I144" i="99"/>
  <c r="F145" i="99"/>
  <c r="I145" i="99"/>
  <c r="F146" i="99"/>
  <c r="I146" i="99"/>
  <c r="F147" i="99"/>
  <c r="I147" i="99"/>
  <c r="F148" i="99"/>
  <c r="I148" i="99"/>
  <c r="F149" i="99"/>
  <c r="I149" i="99"/>
  <c r="F150" i="99"/>
  <c r="I150" i="99"/>
  <c r="F151" i="99"/>
  <c r="I151" i="99"/>
  <c r="F152" i="99"/>
  <c r="I152" i="99"/>
  <c r="F153" i="99"/>
  <c r="I153" i="99"/>
  <c r="F154" i="99"/>
  <c r="I154" i="99"/>
  <c r="F155" i="99"/>
  <c r="I155" i="99"/>
  <c r="F156" i="99"/>
  <c r="I156" i="99"/>
  <c r="F157" i="99"/>
  <c r="I157" i="99"/>
  <c r="F158" i="99"/>
  <c r="I158" i="99"/>
  <c r="F159" i="99"/>
  <c r="I159" i="99"/>
  <c r="F160" i="99"/>
  <c r="I160" i="99"/>
  <c r="F161" i="99"/>
  <c r="I161" i="99"/>
  <c r="F162" i="99"/>
  <c r="I162" i="99"/>
  <c r="F163" i="99"/>
  <c r="I163" i="99"/>
  <c r="F164" i="99"/>
  <c r="I164" i="99"/>
  <c r="F165" i="99"/>
  <c r="I165" i="99"/>
  <c r="F166" i="99"/>
  <c r="I166" i="99"/>
  <c r="F167" i="99"/>
  <c r="I167" i="99"/>
  <c r="F168" i="99"/>
  <c r="I168" i="99"/>
  <c r="F169" i="99"/>
  <c r="I169" i="99"/>
  <c r="F170" i="99"/>
  <c r="I170" i="99"/>
  <c r="F171" i="99"/>
  <c r="I171" i="99"/>
  <c r="F172" i="99"/>
  <c r="I172" i="99"/>
  <c r="F173" i="99"/>
  <c r="I173" i="99"/>
  <c r="F174" i="99"/>
  <c r="I174" i="99"/>
  <c r="F175" i="99"/>
  <c r="I175" i="99"/>
  <c r="F176" i="99"/>
  <c r="I176" i="99"/>
  <c r="F177" i="99"/>
  <c r="I177" i="99"/>
  <c r="F178" i="99"/>
  <c r="I178" i="99"/>
  <c r="F179" i="99"/>
  <c r="I179" i="99"/>
  <c r="F180" i="99"/>
  <c r="I180" i="99"/>
  <c r="F181" i="99"/>
  <c r="I181" i="99"/>
  <c r="F182" i="99"/>
  <c r="I182" i="99"/>
  <c r="F183" i="99"/>
  <c r="I183" i="99"/>
  <c r="F184" i="99"/>
  <c r="I184" i="99"/>
  <c r="F185" i="99"/>
  <c r="I185" i="99"/>
  <c r="F186" i="99"/>
  <c r="I186" i="99"/>
  <c r="F187" i="99"/>
  <c r="I187" i="99"/>
  <c r="I188" i="99"/>
  <c r="I189" i="99"/>
  <c r="I190" i="99"/>
  <c r="I191" i="99"/>
  <c r="I192" i="99"/>
  <c r="I193" i="99"/>
  <c r="I194" i="99"/>
  <c r="I195" i="99"/>
  <c r="I196" i="99"/>
  <c r="I197" i="99"/>
  <c r="I198" i="99"/>
  <c r="I199" i="99"/>
  <c r="I200" i="99"/>
  <c r="I201" i="99"/>
  <c r="I202" i="99"/>
  <c r="I203" i="99"/>
  <c r="I204" i="99"/>
  <c r="I205" i="99"/>
  <c r="I206" i="99"/>
  <c r="I207" i="99"/>
  <c r="I208" i="99"/>
  <c r="I209" i="99"/>
  <c r="I210" i="99"/>
  <c r="I211" i="99"/>
  <c r="I212" i="99"/>
  <c r="I213" i="99"/>
  <c r="I214" i="99"/>
  <c r="I215" i="99"/>
  <c r="I216" i="99"/>
  <c r="I217" i="99"/>
  <c r="I218" i="99"/>
  <c r="I219" i="99"/>
  <c r="I220" i="99"/>
  <c r="I221" i="99"/>
  <c r="I222" i="99"/>
  <c r="I223" i="99"/>
  <c r="I224" i="99"/>
  <c r="I225" i="99"/>
  <c r="I226" i="99"/>
  <c r="I227" i="99"/>
  <c r="I228" i="99"/>
  <c r="I229" i="99"/>
  <c r="I230" i="99"/>
  <c r="I231" i="99"/>
  <c r="I232" i="99"/>
  <c r="I233" i="99"/>
  <c r="I234" i="99"/>
  <c r="I235" i="99"/>
  <c r="I236" i="99"/>
  <c r="I237" i="99"/>
  <c r="I238" i="99"/>
  <c r="I239" i="99"/>
  <c r="I240" i="99"/>
  <c r="I241" i="99"/>
  <c r="I242" i="99"/>
  <c r="I243" i="99"/>
  <c r="I244" i="99"/>
  <c r="I245" i="99"/>
  <c r="I246" i="99"/>
  <c r="I247" i="99"/>
  <c r="I248" i="99"/>
  <c r="I249" i="99"/>
  <c r="I250" i="99"/>
  <c r="I251" i="99"/>
  <c r="I252" i="99"/>
  <c r="I253" i="99"/>
  <c r="I254" i="99"/>
  <c r="I255" i="99"/>
  <c r="I256" i="99"/>
  <c r="I257" i="99"/>
  <c r="I258" i="99"/>
  <c r="I259" i="99"/>
  <c r="I260" i="99"/>
  <c r="I261" i="99"/>
  <c r="I262" i="99"/>
  <c r="I290" i="99"/>
  <c r="I291" i="99"/>
  <c r="I292" i="99"/>
  <c r="F293" i="99"/>
  <c r="I293" i="99"/>
  <c r="D294" i="99"/>
  <c r="E294" i="99"/>
  <c r="F294" i="99"/>
  <c r="G294" i="99"/>
  <c r="H294" i="99"/>
  <c r="I294" i="99"/>
  <c r="D300" i="99"/>
  <c r="I302" i="99"/>
  <c r="D306" i="99"/>
  <c r="D312" i="99"/>
  <c r="D318" i="99"/>
  <c r="D324" i="99"/>
  <c r="F326" i="99"/>
  <c r="I326" i="99"/>
  <c r="F327" i="99"/>
  <c r="I327" i="99"/>
  <c r="D330" i="99"/>
  <c r="E330" i="99"/>
  <c r="F330" i="99"/>
  <c r="G330" i="99"/>
  <c r="H330" i="99"/>
  <c r="I330" i="99"/>
  <c r="D331" i="99"/>
  <c r="E331" i="99"/>
  <c r="F331" i="99"/>
  <c r="G331" i="99"/>
  <c r="H331" i="99"/>
  <c r="I331" i="99"/>
  <c r="B332" i="99"/>
  <c r="E332" i="99"/>
  <c r="H332" i="99"/>
  <c r="B3" i="108"/>
  <c r="E3" i="108"/>
  <c r="J3" i="108"/>
  <c r="G19" i="108"/>
  <c r="E6" i="108"/>
  <c r="F6" i="108"/>
  <c r="E7" i="108"/>
  <c r="F7" i="108"/>
  <c r="E8" i="108"/>
  <c r="F8" i="108"/>
  <c r="E9" i="108"/>
  <c r="F9" i="108"/>
  <c r="E10" i="108"/>
  <c r="F10" i="108"/>
  <c r="E11" i="108"/>
  <c r="F11" i="108"/>
  <c r="F14" i="108"/>
  <c r="F15" i="108"/>
  <c r="F16" i="108"/>
  <c r="E19" i="108"/>
  <c r="F19" i="108"/>
  <c r="H19" i="108"/>
  <c r="I19" i="108"/>
  <c r="J19" i="108"/>
  <c r="B20" i="108"/>
  <c r="E20" i="108"/>
  <c r="I20" i="108"/>
  <c r="B3" i="67"/>
  <c r="D3" i="67"/>
  <c r="E3" i="67"/>
  <c r="D7" i="67"/>
  <c r="D35" i="67"/>
  <c r="E35" i="67"/>
  <c r="B36" i="67"/>
  <c r="D36" i="67"/>
  <c r="E36" i="67"/>
  <c r="B3" i="85"/>
  <c r="I3" i="85"/>
  <c r="Q3" i="85"/>
  <c r="I7" i="85"/>
  <c r="O7" i="85"/>
  <c r="H7" i="85"/>
  <c r="E7" i="85"/>
  <c r="F7" i="85"/>
  <c r="K7" i="85"/>
  <c r="P7" i="85"/>
  <c r="I8" i="85"/>
  <c r="O8" i="85"/>
  <c r="H8" i="85"/>
  <c r="E8" i="85"/>
  <c r="F8" i="85"/>
  <c r="K8" i="85"/>
  <c r="P8" i="85"/>
  <c r="I9" i="85"/>
  <c r="O9" i="85"/>
  <c r="H9" i="85"/>
  <c r="E9" i="85"/>
  <c r="F9" i="85"/>
  <c r="K9" i="85"/>
  <c r="P9" i="85"/>
  <c r="I10" i="85"/>
  <c r="O10" i="85"/>
  <c r="H10" i="85"/>
  <c r="E10" i="85"/>
  <c r="F10" i="85"/>
  <c r="P10" i="85"/>
  <c r="I11" i="85"/>
  <c r="O11" i="85"/>
  <c r="H11" i="85"/>
  <c r="E11" i="85"/>
  <c r="F11" i="85"/>
  <c r="K11" i="85"/>
  <c r="P11" i="85"/>
  <c r="I12" i="85"/>
  <c r="O12" i="85"/>
  <c r="H12" i="85"/>
  <c r="E12" i="85"/>
  <c r="F12" i="85"/>
  <c r="K12" i="85"/>
  <c r="P12" i="85"/>
  <c r="E17" i="85"/>
  <c r="F17" i="85"/>
  <c r="G17" i="85"/>
  <c r="H17" i="85"/>
  <c r="I17" i="85"/>
  <c r="J17" i="85"/>
  <c r="K17" i="85"/>
  <c r="L17" i="85"/>
  <c r="M17" i="85"/>
  <c r="N17" i="85"/>
  <c r="O17" i="85"/>
  <c r="P17" i="85"/>
  <c r="Q17" i="85"/>
  <c r="B18" i="85"/>
  <c r="H18" i="85"/>
  <c r="P18" i="85"/>
  <c r="B3" i="105"/>
  <c r="D3" i="105"/>
  <c r="E3" i="105"/>
  <c r="D6" i="105"/>
  <c r="E6" i="105"/>
  <c r="D12" i="105"/>
  <c r="E12" i="105"/>
  <c r="B13" i="105"/>
  <c r="D13" i="105"/>
  <c r="E13" i="105"/>
  <c r="B3" i="104"/>
  <c r="D3" i="104"/>
  <c r="E3" i="104"/>
  <c r="D9" i="104"/>
  <c r="E9" i="104"/>
  <c r="B10" i="104"/>
  <c r="D10" i="104"/>
  <c r="E10" i="104"/>
  <c r="B3" i="78"/>
  <c r="D3" i="78"/>
  <c r="F3" i="78"/>
  <c r="F5" i="78"/>
  <c r="F6" i="78"/>
  <c r="F7" i="78"/>
  <c r="F8" i="78"/>
  <c r="F9" i="78"/>
  <c r="E10" i="78"/>
  <c r="F10" i="78"/>
  <c r="B11" i="78"/>
  <c r="D11" i="78"/>
  <c r="F11" i="78"/>
  <c r="B3" i="79"/>
  <c r="D3" i="79"/>
  <c r="F3" i="79"/>
  <c r="F5" i="79"/>
  <c r="F6" i="79"/>
  <c r="F7" i="79"/>
  <c r="F8" i="79"/>
  <c r="F9" i="79"/>
  <c r="E10" i="79"/>
  <c r="F10" i="79"/>
  <c r="B11" i="79"/>
  <c r="D11" i="79"/>
  <c r="F11" i="79"/>
  <c r="B3" i="80"/>
  <c r="D3" i="80"/>
  <c r="E3" i="80"/>
  <c r="E11" i="80"/>
  <c r="B12" i="80"/>
  <c r="D12" i="80"/>
  <c r="E12" i="80"/>
  <c r="B3" i="59"/>
  <c r="E3" i="59"/>
  <c r="J3" i="59"/>
  <c r="D6" i="59"/>
  <c r="D11" i="59"/>
  <c r="D5" i="59"/>
  <c r="F5" i="59"/>
  <c r="H5" i="59"/>
  <c r="F6" i="59"/>
  <c r="H6" i="59"/>
  <c r="F11" i="59"/>
  <c r="H11" i="59"/>
  <c r="D13" i="59"/>
  <c r="D14" i="59"/>
  <c r="D15" i="59"/>
  <c r="D12" i="59"/>
  <c r="F12" i="59"/>
  <c r="H12" i="59"/>
  <c r="F13" i="59"/>
  <c r="H13" i="59"/>
  <c r="F14" i="59"/>
  <c r="H14" i="59"/>
  <c r="F15" i="59"/>
  <c r="H15" i="59"/>
  <c r="D17" i="59"/>
  <c r="F17" i="59"/>
  <c r="H17" i="59"/>
  <c r="D18" i="59"/>
  <c r="F18" i="59"/>
  <c r="H18" i="59"/>
  <c r="D19" i="59"/>
  <c r="F19" i="59"/>
  <c r="H19" i="59"/>
  <c r="D20" i="59"/>
  <c r="F20" i="59"/>
  <c r="H20" i="59"/>
  <c r="D21" i="59"/>
  <c r="F21" i="59"/>
  <c r="H21" i="59"/>
  <c r="D22" i="59"/>
  <c r="F22" i="59"/>
  <c r="H22" i="59"/>
  <c r="B23" i="59"/>
  <c r="E23" i="59"/>
  <c r="I23" i="59"/>
</calcChain>
</file>

<file path=xl/comments1.xml><?xml version="1.0" encoding="utf-8"?>
<comments xmlns="http://schemas.openxmlformats.org/spreadsheetml/2006/main">
  <authors>
    <author>微软用户</author>
  </authors>
  <commentList>
    <comment ref="B2" authorId="0" shapeId="0">
      <text>
        <r>
          <rPr>
            <sz val="9"/>
            <rFont val="宋体"/>
            <charset val="134"/>
          </rPr>
          <t>微软用户:
无财务人员</t>
        </r>
      </text>
    </comment>
    <comment ref="C3" authorId="0" shapeId="0">
      <text>
        <r>
          <rPr>
            <sz val="9"/>
            <rFont val="宋体"/>
            <charset val="134"/>
          </rPr>
          <t>微软用户:
平均人数</t>
        </r>
      </text>
    </comment>
    <comment ref="C11" authorId="0" shapeId="0">
      <text>
        <r>
          <rPr>
            <sz val="9"/>
            <rFont val="宋体"/>
            <charset val="134"/>
          </rPr>
          <t>微软用户:
两年对比报表和三年期分析报表要不同吗？区别在什么地方？</t>
        </r>
      </text>
    </comment>
  </commentList>
</comments>
</file>

<file path=xl/sharedStrings.xml><?xml version="1.0" encoding="utf-8"?>
<sst xmlns="http://schemas.openxmlformats.org/spreadsheetml/2006/main" count="1397" uniqueCount="1066">
  <si>
    <t>级别</t>
  </si>
  <si>
    <t>标准</t>
  </si>
  <si>
    <t>表    格</t>
  </si>
  <si>
    <t>一级</t>
  </si>
  <si>
    <t>无财务人员，无账务系统</t>
  </si>
  <si>
    <r>
      <t>基本信息</t>
    </r>
    <r>
      <rPr>
        <sz val="9.5"/>
        <rFont val="Arial"/>
        <family val="2"/>
      </rPr>
      <t>(</t>
    </r>
    <r>
      <rPr>
        <sz val="9.5"/>
        <rFont val="宋体"/>
        <charset val="134"/>
      </rPr>
      <t>……</t>
    </r>
    <r>
      <rPr>
        <sz val="9.5"/>
        <rFont val="Arial"/>
        <family val="2"/>
      </rPr>
      <t>)</t>
    </r>
  </si>
  <si>
    <r>
      <t>基本财务指标：</t>
    </r>
    <r>
      <rPr>
        <sz val="9.5"/>
        <color indexed="56"/>
        <rFont val="宋体"/>
        <charset val="134"/>
      </rPr>
      <t>总收入、总支出</t>
    </r>
    <r>
      <rPr>
        <sz val="9.5"/>
        <rFont val="宋体"/>
        <charset val="134"/>
      </rPr>
      <t>、</t>
    </r>
    <r>
      <rPr>
        <sz val="9.5"/>
        <color indexed="10"/>
        <rFont val="宋体"/>
        <charset val="134"/>
      </rPr>
      <t>当期</t>
    </r>
    <r>
      <rPr>
        <sz val="9.5"/>
        <rFont val="宋体"/>
        <charset val="134"/>
      </rPr>
      <t>人员薪酬、</t>
    </r>
    <r>
      <rPr>
        <sz val="9.5"/>
        <color indexed="10"/>
        <rFont val="宋体"/>
        <charset val="134"/>
      </rPr>
      <t>当期</t>
    </r>
    <r>
      <rPr>
        <sz val="9.5"/>
        <rFont val="宋体"/>
        <charset val="134"/>
      </rPr>
      <t>机构负责人薪酬</t>
    </r>
  </si>
  <si>
    <t>二级</t>
  </si>
  <si>
    <r>
      <t>无两专财务人员，记录不完整不及时，出具法定报表</t>
    </r>
    <r>
      <rPr>
        <sz val="9.5"/>
        <rFont val="Arial"/>
        <family val="2"/>
      </rPr>
      <t>(</t>
    </r>
    <r>
      <rPr>
        <sz val="9.5"/>
        <rFont val="宋体"/>
        <charset val="134"/>
      </rPr>
      <t>应付，但不一定准确</t>
    </r>
    <r>
      <rPr>
        <sz val="9.5"/>
        <rFont val="Arial"/>
        <family val="2"/>
      </rPr>
      <t>)</t>
    </r>
    <r>
      <rPr>
        <sz val="9.5"/>
        <rFont val="宋体"/>
        <charset val="134"/>
      </rPr>
      <t>，未编制管理报表，没有披露或有零星、零散的、不完整财务披露</t>
    </r>
  </si>
  <si>
    <t>法定报表；</t>
  </si>
  <si>
    <r>
      <t>分大类的收入、支出明细表</t>
    </r>
    <r>
      <rPr>
        <sz val="9.5"/>
        <rFont val="Arial"/>
        <family val="2"/>
      </rPr>
      <t>(</t>
    </r>
    <r>
      <rPr>
        <sz val="9.5"/>
        <rFont val="宋体"/>
        <charset val="134"/>
      </rPr>
      <t>包括：总收入，总支出，收支可按项目、收入来源、捐赠类别等进行划分</t>
    </r>
    <r>
      <rPr>
        <sz val="9.5"/>
        <rFont val="Arial"/>
        <family val="2"/>
      </rPr>
      <t>)</t>
    </r>
  </si>
  <si>
    <t>三级</t>
  </si>
  <si>
    <t>财务人员和核算、法定报表规范、完整，有管理报表，有定期的财务披露</t>
  </si>
  <si>
    <r>
      <t>项目收支明细表</t>
    </r>
    <r>
      <rPr>
        <sz val="9.5"/>
        <rFont val="Arial"/>
        <family val="2"/>
      </rPr>
      <t>(</t>
    </r>
    <r>
      <rPr>
        <sz val="9.5"/>
        <rFont val="宋体"/>
        <charset val="134"/>
      </rPr>
      <t>每个项目只有总数</t>
    </r>
    <r>
      <rPr>
        <sz val="9.5"/>
        <rFont val="Arial"/>
        <family val="2"/>
      </rPr>
      <t>)</t>
    </r>
    <r>
      <rPr>
        <sz val="9.5"/>
        <rFont val="宋体"/>
        <charset val="134"/>
      </rPr>
      <t>；</t>
    </r>
  </si>
  <si>
    <r>
      <t>行政费用明细表</t>
    </r>
    <r>
      <rPr>
        <sz val="9.5"/>
        <rFont val="Arial"/>
        <family val="2"/>
      </rPr>
      <t>(</t>
    </r>
    <r>
      <rPr>
        <sz val="9.5"/>
        <rFont val="宋体"/>
        <charset val="134"/>
      </rPr>
      <t>比例分析</t>
    </r>
    <r>
      <rPr>
        <sz val="9.5"/>
        <rFont val="Arial"/>
        <family val="2"/>
      </rPr>
      <t>)</t>
    </r>
    <r>
      <rPr>
        <sz val="9.5"/>
        <rFont val="宋体"/>
        <charset val="134"/>
      </rPr>
      <t>；</t>
    </r>
  </si>
  <si>
    <t>四级</t>
  </si>
  <si>
    <t>管理报表完整、准确、充分，有年度审计</t>
  </si>
  <si>
    <r>
      <t>项目收支明细表</t>
    </r>
    <r>
      <rPr>
        <sz val="9.5"/>
        <rFont val="Arial"/>
        <family val="2"/>
      </rPr>
      <t>(</t>
    </r>
    <r>
      <rPr>
        <sz val="9.5"/>
        <rFont val="宋体"/>
        <charset val="134"/>
      </rPr>
      <t>每个项目一张表，按财务明细科目</t>
    </r>
    <r>
      <rPr>
        <sz val="9.5"/>
        <rFont val="Arial"/>
        <family val="2"/>
      </rPr>
      <t>)</t>
    </r>
    <r>
      <rPr>
        <sz val="9.5"/>
        <rFont val="宋体"/>
        <charset val="134"/>
      </rPr>
      <t>；</t>
    </r>
  </si>
  <si>
    <t>两年对比数据必填；</t>
  </si>
  <si>
    <t>审计报告</t>
  </si>
  <si>
    <r>
      <t>*</t>
    </r>
    <r>
      <rPr>
        <sz val="9.5"/>
        <rFont val="宋体"/>
        <charset val="134"/>
      </rPr>
      <t>建议评级机构考虑本级别必须做到</t>
    </r>
    <r>
      <rPr>
        <sz val="9.5"/>
        <rFont val="Arial"/>
        <family val="2"/>
      </rPr>
      <t>"</t>
    </r>
    <r>
      <rPr>
        <sz val="9.5"/>
        <rFont val="宋体"/>
        <charset val="134"/>
      </rPr>
      <t>无捐赠人或受助人的投诉</t>
    </r>
    <r>
      <rPr>
        <sz val="9.5"/>
        <rFont val="Arial"/>
        <family val="2"/>
      </rPr>
      <t>"</t>
    </r>
  </si>
  <si>
    <t>五级</t>
  </si>
  <si>
    <t>重大项目有专项审计，有持续三年以上完整的财务公开</t>
  </si>
  <si>
    <t>三年以上对比数据必填</t>
  </si>
  <si>
    <t>审计报表</t>
  </si>
  <si>
    <t>级 别</t>
  </si>
  <si>
    <t>适 用 范 围</t>
  </si>
  <si>
    <r>
      <t>Ø</t>
    </r>
    <r>
      <rPr>
        <sz val="14"/>
        <rFont val="宋体"/>
        <charset val="134"/>
      </rPr>
      <t xml:space="preserve">无财务人员 </t>
    </r>
  </si>
  <si>
    <r>
      <t>Ø</t>
    </r>
    <r>
      <rPr>
        <sz val="14"/>
        <rFont val="宋体"/>
        <charset val="134"/>
      </rPr>
      <t xml:space="preserve">无账务系统 </t>
    </r>
  </si>
  <si>
    <r>
      <t>Ø</t>
    </r>
    <r>
      <rPr>
        <sz val="14"/>
        <rFont val="宋体"/>
        <charset val="134"/>
      </rPr>
      <t>无规范的财务报表</t>
    </r>
  </si>
  <si>
    <r>
      <t>Ø</t>
    </r>
    <r>
      <rPr>
        <sz val="14"/>
        <rFont val="宋体"/>
        <charset val="134"/>
      </rPr>
      <t xml:space="preserve">无专职的专业财务人员 </t>
    </r>
  </si>
  <si>
    <r>
      <t>Ø</t>
    </r>
    <r>
      <rPr>
        <sz val="14"/>
        <rFont val="宋体"/>
        <charset val="134"/>
      </rPr>
      <t xml:space="preserve">会计记录不完整、不及时 </t>
    </r>
  </si>
  <si>
    <r>
      <t>Ø</t>
    </r>
    <r>
      <rPr>
        <sz val="14"/>
        <rFont val="宋体"/>
        <charset val="134"/>
      </rPr>
      <t xml:space="preserve">能出具满足主管部门和税务要求的法定报表 </t>
    </r>
  </si>
  <si>
    <r>
      <t>Ø</t>
    </r>
    <r>
      <rPr>
        <sz val="14"/>
        <rFont val="宋体"/>
        <charset val="134"/>
      </rPr>
      <t xml:space="preserve">有专职的专业财务人员 </t>
    </r>
  </si>
  <si>
    <r>
      <t>Ø</t>
    </r>
    <r>
      <rPr>
        <sz val="14"/>
        <rFont val="宋体"/>
        <charset val="134"/>
      </rPr>
      <t xml:space="preserve">会计核算与法定报表规范、完整 </t>
    </r>
  </si>
  <si>
    <r>
      <t>Ø</t>
    </r>
    <r>
      <rPr>
        <sz val="14"/>
        <rFont val="宋体"/>
        <charset val="134"/>
      </rPr>
      <t xml:space="preserve">有一定的财务管理能力，并出具管理报表 </t>
    </r>
  </si>
  <si>
    <r>
      <t>Ø</t>
    </r>
    <r>
      <rPr>
        <sz val="14"/>
        <rFont val="宋体"/>
        <charset val="134"/>
      </rPr>
      <t>有年度审计报告</t>
    </r>
  </si>
  <si>
    <t>在具备三级的适用条件基础上，还具备：</t>
  </si>
  <si>
    <r>
      <t>Ø</t>
    </r>
    <r>
      <rPr>
        <sz val="14"/>
        <rFont val="宋体"/>
        <charset val="134"/>
      </rPr>
      <t>有较高的财务管理能力</t>
    </r>
  </si>
  <si>
    <r>
      <t>Ø</t>
    </r>
    <r>
      <rPr>
        <sz val="14"/>
        <rFont val="宋体"/>
        <charset val="134"/>
      </rPr>
      <t>有基于《民间非营利组织会计制度》的年度审计报告</t>
    </r>
  </si>
  <si>
    <r>
      <t>Ø</t>
    </r>
    <r>
      <rPr>
        <sz val="14"/>
        <rFont val="宋体"/>
        <charset val="134"/>
      </rPr>
      <t>有连续三年以上完整的财务信息披露</t>
    </r>
  </si>
  <si>
    <t>广州市金丝带特殊儿童家长互助中心</t>
  </si>
  <si>
    <t>财务信息披露 （2016年度）报告</t>
  </si>
  <si>
    <t>（ 2016年1月1日-2016年12月31日）</t>
  </si>
  <si>
    <t>机 构 基 本 情 况</t>
  </si>
  <si>
    <t>注册名称</t>
  </si>
  <si>
    <t>简称或别称</t>
  </si>
  <si>
    <t>广州金丝带</t>
  </si>
  <si>
    <t>法定代表人或机构负责人</t>
  </si>
  <si>
    <t>崔伟雄</t>
  </si>
  <si>
    <t>财务负责人</t>
  </si>
  <si>
    <t>罗志勇</t>
  </si>
  <si>
    <t>发证机关</t>
  </si>
  <si>
    <t>广州市民政局</t>
  </si>
  <si>
    <t>统一社会信用代码</t>
  </si>
  <si>
    <t>524401005856589669</t>
  </si>
  <si>
    <t>发证日期</t>
  </si>
  <si>
    <t>2017年02月23日</t>
  </si>
  <si>
    <t>业务范围</t>
  </si>
  <si>
    <t>向癌症儿童家长提供相关资讯和心理辅导；组织癌症儿童、康复者及其家人开展康乐活动；向公众普及儿童癌症相关知识。</t>
  </si>
  <si>
    <t>开办资金(注册资本)</t>
  </si>
  <si>
    <t>叁万元整</t>
  </si>
  <si>
    <t>财务票据类型</t>
  </si>
  <si>
    <t>公益事业捐赠专用收据</t>
  </si>
  <si>
    <t>联系地址</t>
  </si>
  <si>
    <t>广州市环市西路68号广州市社会组织培育基地2楼201室</t>
  </si>
  <si>
    <t>联系电话</t>
  </si>
  <si>
    <t>18903058061 020-81541985</t>
  </si>
  <si>
    <t>电子邮箱</t>
  </si>
  <si>
    <t>gzscpc@163.com</t>
  </si>
  <si>
    <t>网址</t>
  </si>
  <si>
    <t>http://www.jiazhanghui.org.cn</t>
  </si>
  <si>
    <t>年检情况</t>
  </si>
  <si>
    <t>无需年检</t>
  </si>
  <si>
    <t>理事会成员名单</t>
  </si>
  <si>
    <t>崔伟雄、罗志勇、陈愫、刘燕萍、程莹、罗学群、姜伟洪</t>
  </si>
  <si>
    <t>监事会成员名单</t>
  </si>
  <si>
    <t xml:space="preserve">胡小军、黎泳、周早英 </t>
  </si>
  <si>
    <t>编制说明：</t>
  </si>
  <si>
    <t>财务负责人：无财务负责人的，填写机构负责人姓名。</t>
  </si>
  <si>
    <t>年检情况：填写最近一次年检的时间和年检状态；未注册或新成立的组织，填写“未注册”或“新成立未到年检期”。</t>
  </si>
  <si>
    <t>财 务 信 息 披 露 
报 表 目 录</t>
  </si>
  <si>
    <t>单位名称:</t>
  </si>
  <si>
    <t>基准日：</t>
  </si>
  <si>
    <t>2011年12月31日</t>
  </si>
  <si>
    <t>会计期间：</t>
  </si>
  <si>
    <t>2011年度</t>
  </si>
  <si>
    <t>单位:</t>
  </si>
  <si>
    <t>元</t>
  </si>
  <si>
    <t>表号</t>
  </si>
  <si>
    <t>表名</t>
  </si>
  <si>
    <t>00</t>
  </si>
  <si>
    <t>关键财务指标</t>
  </si>
  <si>
    <t>√</t>
  </si>
  <si>
    <t>01</t>
  </si>
  <si>
    <t>资产负债表（民非注册）</t>
  </si>
  <si>
    <t>不适用</t>
  </si>
  <si>
    <r>
      <t>√</t>
    </r>
    <r>
      <rPr>
        <vertAlign val="superscript"/>
        <sz val="9.5"/>
        <rFont val="宋体"/>
        <charset val="134"/>
      </rPr>
      <t>①</t>
    </r>
  </si>
  <si>
    <r>
      <t>0</t>
    </r>
    <r>
      <rPr>
        <sz val="9.5"/>
        <rFont val="宋体"/>
        <charset val="134"/>
      </rPr>
      <t>1'</t>
    </r>
  </si>
  <si>
    <t>资产负债表（工商注册）</t>
  </si>
  <si>
    <r>
      <t>0</t>
    </r>
    <r>
      <rPr>
        <sz val="9.5"/>
        <rFont val="宋体"/>
        <charset val="134"/>
      </rPr>
      <t>2</t>
    </r>
  </si>
  <si>
    <t>业务活动表</t>
  </si>
  <si>
    <r>
      <t>0</t>
    </r>
    <r>
      <rPr>
        <sz val="9.5"/>
        <rFont val="宋体"/>
        <charset val="134"/>
      </rPr>
      <t>2'</t>
    </r>
  </si>
  <si>
    <t>利润表</t>
  </si>
  <si>
    <t>04</t>
  </si>
  <si>
    <t>捐赠收入明细表</t>
  </si>
  <si>
    <r>
      <t>√</t>
    </r>
    <r>
      <rPr>
        <vertAlign val="superscript"/>
        <sz val="9.5"/>
        <rFont val="宋体"/>
        <charset val="134"/>
      </rPr>
      <t>②</t>
    </r>
  </si>
  <si>
    <t>05</t>
  </si>
  <si>
    <t>收入明细表</t>
  </si>
  <si>
    <t>06</t>
  </si>
  <si>
    <t>业务活动成本明细表</t>
  </si>
  <si>
    <t>07</t>
  </si>
  <si>
    <t>运营费用明细表</t>
  </si>
  <si>
    <t>15</t>
  </si>
  <si>
    <t>表外重大捐赠事项</t>
  </si>
  <si>
    <t>说明：</t>
  </si>
  <si>
    <t>1</t>
  </si>
  <si>
    <r>
      <t>√</t>
    </r>
    <r>
      <rPr>
        <vertAlign val="superscript"/>
        <sz val="9.5"/>
        <rFont val="宋体"/>
        <charset val="134"/>
      </rPr>
      <t>①</t>
    </r>
    <r>
      <rPr>
        <sz val="9.5"/>
        <rFont val="宋体"/>
        <charset val="134"/>
      </rPr>
      <t>：至少选择填写其中一张表</t>
    </r>
  </si>
  <si>
    <t>2</t>
  </si>
  <si>
    <r>
      <t>√</t>
    </r>
    <r>
      <rPr>
        <vertAlign val="superscript"/>
        <sz val="9.5"/>
        <rFont val="宋体"/>
        <charset val="134"/>
      </rPr>
      <t>②</t>
    </r>
    <r>
      <rPr>
        <sz val="9.5"/>
        <rFont val="宋体"/>
        <charset val="134"/>
      </rPr>
      <t>：根据机构需要,选择填写</t>
    </r>
  </si>
  <si>
    <t>02</t>
  </si>
  <si>
    <t>03</t>
  </si>
  <si>
    <t>现金流量表</t>
  </si>
  <si>
    <r>
      <t>√</t>
    </r>
    <r>
      <rPr>
        <vertAlign val="superscript"/>
        <sz val="9.5"/>
        <color indexed="8"/>
        <rFont val="宋体"/>
        <charset val="134"/>
      </rPr>
      <t>②</t>
    </r>
  </si>
  <si>
    <t>08</t>
  </si>
  <si>
    <t>财务收支明细表</t>
  </si>
  <si>
    <t>09</t>
  </si>
  <si>
    <t>项目收支明细表</t>
  </si>
  <si>
    <t>10</t>
  </si>
  <si>
    <t>重大项目支出明细表</t>
  </si>
  <si>
    <t>11</t>
  </si>
  <si>
    <t>业务收支表</t>
  </si>
  <si>
    <t>12</t>
  </si>
  <si>
    <t>主要会计数据</t>
  </si>
  <si>
    <t>13</t>
  </si>
  <si>
    <t>前五大捐赠方</t>
  </si>
  <si>
    <t>14</t>
  </si>
  <si>
    <t>前五大供应商</t>
  </si>
  <si>
    <t>16</t>
  </si>
  <si>
    <t>机构法定审计报告</t>
  </si>
  <si>
    <t>17</t>
  </si>
  <si>
    <t>机构专项审计报告</t>
  </si>
  <si>
    <t>18</t>
  </si>
  <si>
    <t>重大项目审计报告</t>
  </si>
  <si>
    <r>
      <t>√</t>
    </r>
    <r>
      <rPr>
        <vertAlign val="superscript"/>
        <sz val="9.5"/>
        <color indexed="8"/>
        <rFont val="宋体"/>
        <charset val="134"/>
      </rPr>
      <t>②</t>
    </r>
    <r>
      <rPr>
        <sz val="9.5"/>
        <color indexed="8"/>
        <rFont val="宋体"/>
        <charset val="134"/>
      </rPr>
      <t>：根据机构需要,选择填写</t>
    </r>
  </si>
  <si>
    <t>机构法定审计报告：是指出具法定财务报表年度审计报告</t>
  </si>
  <si>
    <r>
      <t>机构专项审计报告：是指基于民非会计制度出具工商注册的</t>
    </r>
    <r>
      <rPr>
        <sz val="9.5"/>
        <color indexed="8"/>
        <rFont val="Arial"/>
        <family val="2"/>
      </rPr>
      <t>NGO</t>
    </r>
    <r>
      <rPr>
        <sz val="9.5"/>
        <color indexed="8"/>
        <rFont val="宋体"/>
        <charset val="134"/>
      </rPr>
      <t>的非法定年度审计报告</t>
    </r>
  </si>
  <si>
    <t>单位名称：</t>
  </si>
  <si>
    <t>2016-12-31</t>
  </si>
  <si>
    <t>2016-01-01-2016-12-31</t>
  </si>
  <si>
    <t>货币单位：</t>
  </si>
  <si>
    <t>会计制度：</t>
  </si>
  <si>
    <t>民间非营利组织会计制度</t>
  </si>
  <si>
    <t>类别</t>
  </si>
  <si>
    <t>会计报表及其明细表</t>
  </si>
  <si>
    <t>资产负债表</t>
  </si>
  <si>
    <t>01'</t>
  </si>
  <si>
    <t>02'</t>
  </si>
  <si>
    <t>利润表（工商注册）</t>
  </si>
  <si>
    <t>项目支出明细表</t>
  </si>
  <si>
    <t>管理费用明细表</t>
  </si>
  <si>
    <t>筹资费用明细表</t>
  </si>
  <si>
    <t>其他费用明细表</t>
  </si>
  <si>
    <t>近三年主要会计数据</t>
  </si>
  <si>
    <r>
      <t>√</t>
    </r>
    <r>
      <rPr>
        <vertAlign val="superscript"/>
        <sz val="10"/>
        <rFont val="宋体"/>
        <charset val="134"/>
      </rPr>
      <t>②</t>
    </r>
  </si>
  <si>
    <t>重大事项</t>
  </si>
  <si>
    <t>前五大捐赠方/客户</t>
  </si>
  <si>
    <t>重大事项说明</t>
  </si>
  <si>
    <t>重大项目收支明细表</t>
  </si>
  <si>
    <t>机构审计报告</t>
  </si>
  <si>
    <r>
      <t>√</t>
    </r>
    <r>
      <rPr>
        <vertAlign val="superscript"/>
        <sz val="10"/>
        <rFont val="宋体"/>
        <charset val="134"/>
      </rPr>
      <t>③</t>
    </r>
  </si>
  <si>
    <t>辅助资料</t>
  </si>
  <si>
    <t>如果有，可以作为辅助资料披露。</t>
  </si>
  <si>
    <t>会计期间：指报表期间，如果不是日历季度或年度，填写“x年x月x日至x年x月x日”。</t>
  </si>
  <si>
    <t>会计制度：指填报本套报表所遵循的会计制度。</t>
  </si>
  <si>
    <t>3</t>
  </si>
  <si>
    <r>
      <t>√</t>
    </r>
    <r>
      <rPr>
        <vertAlign val="superscript"/>
        <sz val="10"/>
        <rFont val="宋体"/>
        <charset val="134"/>
      </rPr>
      <t>①</t>
    </r>
    <r>
      <rPr>
        <sz val="10"/>
        <rFont val="宋体"/>
        <charset val="134"/>
      </rPr>
      <t>：工商注册的机构可选择披露其中一张报表。</t>
    </r>
  </si>
  <si>
    <t>4</t>
  </si>
  <si>
    <r>
      <t>√</t>
    </r>
    <r>
      <rPr>
        <vertAlign val="superscript"/>
        <sz val="10"/>
        <rFont val="宋体"/>
        <charset val="134"/>
      </rPr>
      <t>②</t>
    </r>
    <r>
      <rPr>
        <sz val="10"/>
        <rFont val="宋体"/>
        <charset val="134"/>
      </rPr>
      <t>：可自行选择是否披露。</t>
    </r>
  </si>
  <si>
    <t>5</t>
  </si>
  <si>
    <t>√③：工商注册的机构可选择披露法定审计报告或基于《民间非营利组织会计制度》的专项审计报告；如果披露法定审计报告，建议只披露审计报告正文，不披露经审计的会计报表。</t>
  </si>
  <si>
    <t>√④：工商注册的机构需披露基于《民间非营利组织会计制度》的专项审计报告。</t>
  </si>
  <si>
    <r>
      <rPr>
        <sz val="18"/>
        <rFont val="黑体"/>
        <family val="3"/>
        <charset val="134"/>
      </rPr>
      <t xml:space="preserve">00 </t>
    </r>
    <r>
      <rPr>
        <sz val="18"/>
        <rFont val="黑体"/>
        <family val="3"/>
        <charset val="134"/>
      </rPr>
      <t xml:space="preserve">关 键 </t>
    </r>
    <r>
      <rPr>
        <sz val="18"/>
        <rFont val="黑体"/>
        <family val="3"/>
        <charset val="134"/>
      </rPr>
      <t>财</t>
    </r>
    <r>
      <rPr>
        <sz val="18"/>
        <rFont val="黑体"/>
        <family val="3"/>
        <charset val="134"/>
      </rPr>
      <t xml:space="preserve"> </t>
    </r>
    <r>
      <rPr>
        <sz val="18"/>
        <rFont val="黑体"/>
        <family val="3"/>
        <charset val="134"/>
      </rPr>
      <t>务</t>
    </r>
    <r>
      <rPr>
        <sz val="18"/>
        <rFont val="黑体"/>
        <family val="3"/>
        <charset val="134"/>
      </rPr>
      <t xml:space="preserve"> </t>
    </r>
    <r>
      <rPr>
        <sz val="18"/>
        <rFont val="黑体"/>
        <family val="3"/>
        <charset val="134"/>
      </rPr>
      <t>指</t>
    </r>
    <r>
      <rPr>
        <sz val="18"/>
        <rFont val="黑体"/>
        <family val="3"/>
        <charset val="134"/>
      </rPr>
      <t xml:space="preserve"> </t>
    </r>
    <r>
      <rPr>
        <sz val="18"/>
        <rFont val="黑体"/>
        <family val="3"/>
        <charset val="134"/>
      </rPr>
      <t>标</t>
    </r>
  </si>
  <si>
    <t>序号</t>
  </si>
  <si>
    <t>表   项</t>
  </si>
  <si>
    <t>本期数</t>
  </si>
  <si>
    <t>上年同期数</t>
  </si>
  <si>
    <t>同比增减</t>
  </si>
  <si>
    <t>重大变动说明</t>
  </si>
  <si>
    <t>金额</t>
  </si>
  <si>
    <t>比重</t>
  </si>
  <si>
    <t>收入总额</t>
  </si>
  <si>
    <t>2015年有部分捐赠到2016年到账；2017年的捐赠有部分在2016年提前到帐。</t>
  </si>
  <si>
    <t>其中：捐赠收入</t>
  </si>
  <si>
    <t xml:space="preserve">      经营性收入</t>
  </si>
  <si>
    <t xml:space="preserve">      政府补助收入</t>
  </si>
  <si>
    <t>费用总额</t>
  </si>
  <si>
    <t>其中：业务活动成本</t>
  </si>
  <si>
    <t xml:space="preserve">      管理费用</t>
  </si>
  <si>
    <t xml:space="preserve">      筹资费用</t>
  </si>
  <si>
    <t>现场筹资活动的费用</t>
  </si>
  <si>
    <t>全职人员薪酬总额</t>
  </si>
  <si>
    <t>全职人员平均人数</t>
  </si>
  <si>
    <t>机构负责人薪酬</t>
  </si>
  <si>
    <t>理事薪酬</t>
  </si>
  <si>
    <t>报表编制人：赵景</t>
  </si>
  <si>
    <t>财务负责人：罗志勇</t>
  </si>
  <si>
    <t>机构负责人：崔伟雄</t>
  </si>
  <si>
    <t>第一、二级财务信息披露，必须填写第1、5、9、10、11、12项指标，其他指标为选填项；第三、四级披露须填写全部指标。</t>
  </si>
  <si>
    <t>经营性收入：包括提供服务收入、商品销售收入等机构在开展业务中取得的经营性收入。</t>
  </si>
  <si>
    <t>“全职人员薪酬总额”只包含机构全职人员的薪酬，兼职人员取得的薪金视同劳务费。薪酬总额包括工资薪金、奖金、社会保险费、住房公积金及福利费等。</t>
  </si>
  <si>
    <t>平均人数=本期内每月末人数之和÷本期月数。</t>
  </si>
  <si>
    <t>“机构负责人薪酬”和“理事薪酬”包括全职机构负责人和理事的薪酬以及支付给兼职机构负责人和理事的劳务费。当机构负责人是理事时，“理事薪酬”中不包含“机构负责人薪酬”。</t>
  </si>
  <si>
    <t>本表中第2-4项的比重是指该项占第1项“收入总额”的比重，三项比重之和应小于或等于100%；第6-9项的比重是指该项占第5项“费用总额”的比重，第6-8项比重之和应小于或等于100%；第11-12项的比重是指该项占第5项“费用总额”的比重。</t>
  </si>
  <si>
    <t>“同比增减”超过50%为“重大变动”。对出现重大变动的报表项目需说明变动原因。</t>
  </si>
  <si>
    <t xml:space="preserve">       2016年12月31日</t>
  </si>
  <si>
    <r>
      <t>会民非</t>
    </r>
    <r>
      <rPr>
        <sz val="10"/>
        <rFont val="Times New Roman"/>
        <family val="1"/>
      </rPr>
      <t>01</t>
    </r>
    <r>
      <rPr>
        <sz val="10"/>
        <rFont val="宋体"/>
        <charset val="134"/>
      </rPr>
      <t>表</t>
    </r>
  </si>
  <si>
    <t>编制单位:广州市金丝带特殊儿童家长互助中心</t>
  </si>
  <si>
    <r>
      <t>单位</t>
    </r>
    <r>
      <rPr>
        <sz val="10"/>
        <rFont val="Times New Roman"/>
        <family val="1"/>
      </rPr>
      <t>:</t>
    </r>
    <r>
      <rPr>
        <sz val="10"/>
        <rFont val="宋体"/>
        <charset val="134"/>
      </rPr>
      <t>元</t>
    </r>
  </si>
  <si>
    <r>
      <t>资</t>
    </r>
    <r>
      <rPr>
        <sz val="10"/>
        <color indexed="8"/>
        <rFont val="Times New Roman"/>
        <family val="1"/>
      </rPr>
      <t xml:space="preserve">    </t>
    </r>
    <r>
      <rPr>
        <sz val="10"/>
        <color indexed="8"/>
        <rFont val="宋体"/>
        <charset val="134"/>
      </rPr>
      <t>产</t>
    </r>
  </si>
  <si>
    <t>行次</t>
  </si>
  <si>
    <t>年初数</t>
  </si>
  <si>
    <t>期末数</t>
  </si>
  <si>
    <t>负债和净资产</t>
  </si>
  <si>
    <t>流动资产：</t>
  </si>
  <si>
    <t>流动负债：</t>
  </si>
  <si>
    <r>
      <t xml:space="preserve">  </t>
    </r>
    <r>
      <rPr>
        <sz val="10"/>
        <color indexed="8"/>
        <rFont val="宋体"/>
        <charset val="134"/>
      </rPr>
      <t>货币资金</t>
    </r>
  </si>
  <si>
    <r>
      <t xml:space="preserve">  </t>
    </r>
    <r>
      <rPr>
        <sz val="10"/>
        <color indexed="8"/>
        <rFont val="宋体"/>
        <charset val="134"/>
      </rPr>
      <t>短期借款</t>
    </r>
  </si>
  <si>
    <r>
      <t xml:space="preserve">  </t>
    </r>
    <r>
      <rPr>
        <sz val="10"/>
        <color indexed="8"/>
        <rFont val="宋体"/>
        <charset val="134"/>
      </rPr>
      <t>短期投资</t>
    </r>
  </si>
  <si>
    <r>
      <t xml:space="preserve">  </t>
    </r>
    <r>
      <rPr>
        <sz val="10"/>
        <color indexed="8"/>
        <rFont val="宋体"/>
        <charset val="134"/>
      </rPr>
      <t>应付款项</t>
    </r>
  </si>
  <si>
    <r>
      <t xml:space="preserve">  </t>
    </r>
    <r>
      <rPr>
        <sz val="10"/>
        <color indexed="8"/>
        <rFont val="宋体"/>
        <charset val="134"/>
      </rPr>
      <t>应收款项</t>
    </r>
  </si>
  <si>
    <r>
      <t xml:space="preserve">  </t>
    </r>
    <r>
      <rPr>
        <sz val="10"/>
        <color indexed="8"/>
        <rFont val="宋体"/>
        <charset val="134"/>
      </rPr>
      <t>应付工资</t>
    </r>
  </si>
  <si>
    <r>
      <t xml:space="preserve">  </t>
    </r>
    <r>
      <rPr>
        <sz val="10"/>
        <color indexed="8"/>
        <rFont val="宋体"/>
        <charset val="134"/>
      </rPr>
      <t>预付账款</t>
    </r>
  </si>
  <si>
    <r>
      <t xml:space="preserve">  </t>
    </r>
    <r>
      <rPr>
        <sz val="10"/>
        <color indexed="8"/>
        <rFont val="宋体"/>
        <charset val="134"/>
      </rPr>
      <t>应交税金</t>
    </r>
  </si>
  <si>
    <r>
      <t xml:space="preserve">  </t>
    </r>
    <r>
      <rPr>
        <sz val="10"/>
        <color indexed="8"/>
        <rFont val="宋体"/>
        <charset val="134"/>
      </rPr>
      <t>存</t>
    </r>
    <r>
      <rPr>
        <sz val="10"/>
        <color indexed="8"/>
        <rFont val="Times New Roman"/>
        <family val="1"/>
      </rPr>
      <t xml:space="preserve">  </t>
    </r>
    <r>
      <rPr>
        <sz val="10"/>
        <color indexed="8"/>
        <rFont val="宋体"/>
        <charset val="134"/>
      </rPr>
      <t>货</t>
    </r>
  </si>
  <si>
    <r>
      <t xml:space="preserve">  </t>
    </r>
    <r>
      <rPr>
        <sz val="10"/>
        <color indexed="8"/>
        <rFont val="宋体"/>
        <charset val="134"/>
      </rPr>
      <t>预收账款</t>
    </r>
  </si>
  <si>
    <r>
      <t xml:space="preserve">  </t>
    </r>
    <r>
      <rPr>
        <sz val="10"/>
        <color indexed="8"/>
        <rFont val="宋体"/>
        <charset val="134"/>
      </rPr>
      <t>待摊费用</t>
    </r>
  </si>
  <si>
    <r>
      <t xml:space="preserve">  </t>
    </r>
    <r>
      <rPr>
        <sz val="10"/>
        <color indexed="8"/>
        <rFont val="宋体"/>
        <charset val="134"/>
      </rPr>
      <t>预提费用</t>
    </r>
  </si>
  <si>
    <t>一年内到期的长期债权投资</t>
  </si>
  <si>
    <r>
      <t xml:space="preserve">  </t>
    </r>
    <r>
      <rPr>
        <sz val="10"/>
        <color indexed="8"/>
        <rFont val="宋体"/>
        <charset val="134"/>
      </rPr>
      <t>预计负债</t>
    </r>
  </si>
  <si>
    <r>
      <t xml:space="preserve">  </t>
    </r>
    <r>
      <rPr>
        <sz val="10"/>
        <color indexed="8"/>
        <rFont val="宋体"/>
        <charset val="134"/>
      </rPr>
      <t>其他流动资产</t>
    </r>
  </si>
  <si>
    <t>一年内到期的长期负债</t>
  </si>
  <si>
    <r>
      <t xml:space="preserve">  </t>
    </r>
    <r>
      <rPr>
        <sz val="10"/>
        <color indexed="8"/>
        <rFont val="宋体"/>
        <charset val="134"/>
      </rPr>
      <t>流动资产合计</t>
    </r>
  </si>
  <si>
    <r>
      <t xml:space="preserve">  </t>
    </r>
    <r>
      <rPr>
        <sz val="10"/>
        <color indexed="8"/>
        <rFont val="宋体"/>
        <charset val="134"/>
      </rPr>
      <t>其他流动负债</t>
    </r>
  </si>
  <si>
    <r>
      <t xml:space="preserve">  </t>
    </r>
    <r>
      <rPr>
        <sz val="10"/>
        <color indexed="8"/>
        <rFont val="宋体"/>
        <charset val="134"/>
      </rPr>
      <t>流动负债合计</t>
    </r>
  </si>
  <si>
    <t>长期投资：</t>
  </si>
  <si>
    <r>
      <t xml:space="preserve">  </t>
    </r>
    <r>
      <rPr>
        <sz val="10"/>
        <color indexed="8"/>
        <rFont val="宋体"/>
        <charset val="134"/>
      </rPr>
      <t>长期股权投资</t>
    </r>
  </si>
  <si>
    <t>长期负债：</t>
  </si>
  <si>
    <r>
      <t xml:space="preserve">  </t>
    </r>
    <r>
      <rPr>
        <sz val="10"/>
        <color indexed="8"/>
        <rFont val="宋体"/>
        <charset val="134"/>
      </rPr>
      <t>长期债权投资</t>
    </r>
  </si>
  <si>
    <r>
      <t xml:space="preserve">  </t>
    </r>
    <r>
      <rPr>
        <sz val="10"/>
        <color indexed="8"/>
        <rFont val="宋体"/>
        <charset val="134"/>
      </rPr>
      <t>长期借款</t>
    </r>
  </si>
  <si>
    <r>
      <t xml:space="preserve">  </t>
    </r>
    <r>
      <rPr>
        <sz val="10"/>
        <color indexed="8"/>
        <rFont val="宋体"/>
        <charset val="134"/>
      </rPr>
      <t>长期投资合计</t>
    </r>
  </si>
  <si>
    <r>
      <t xml:space="preserve">  </t>
    </r>
    <r>
      <rPr>
        <sz val="10"/>
        <color indexed="8"/>
        <rFont val="宋体"/>
        <charset val="134"/>
      </rPr>
      <t>长期应付款</t>
    </r>
  </si>
  <si>
    <r>
      <t xml:space="preserve">  </t>
    </r>
    <r>
      <rPr>
        <sz val="10"/>
        <color indexed="8"/>
        <rFont val="宋体"/>
        <charset val="134"/>
      </rPr>
      <t>其他长期负债</t>
    </r>
  </si>
  <si>
    <t>固定资产：</t>
  </si>
  <si>
    <t>长期负债合计</t>
  </si>
  <si>
    <r>
      <t xml:space="preserve">  </t>
    </r>
    <r>
      <rPr>
        <sz val="10"/>
        <color indexed="8"/>
        <rFont val="宋体"/>
        <charset val="134"/>
      </rPr>
      <t>固定资产原价</t>
    </r>
  </si>
  <si>
    <r>
      <t xml:space="preserve">  </t>
    </r>
    <r>
      <rPr>
        <sz val="10"/>
        <color indexed="8"/>
        <rFont val="宋体"/>
        <charset val="134"/>
      </rPr>
      <t>减：累计折旧</t>
    </r>
  </si>
  <si>
    <t>受托代理负债：</t>
  </si>
  <si>
    <r>
      <t xml:space="preserve">  </t>
    </r>
    <r>
      <rPr>
        <sz val="10"/>
        <color indexed="8"/>
        <rFont val="宋体"/>
        <charset val="134"/>
      </rPr>
      <t>固定资产净值</t>
    </r>
  </si>
  <si>
    <r>
      <t xml:space="preserve">  </t>
    </r>
    <r>
      <rPr>
        <sz val="10"/>
        <color indexed="8"/>
        <rFont val="宋体"/>
        <charset val="134"/>
      </rPr>
      <t>受托代理负债</t>
    </r>
  </si>
  <si>
    <r>
      <t xml:space="preserve">  </t>
    </r>
    <r>
      <rPr>
        <sz val="10"/>
        <color indexed="8"/>
        <rFont val="宋体"/>
        <charset val="134"/>
      </rPr>
      <t>在建工程</t>
    </r>
  </si>
  <si>
    <r>
      <t xml:space="preserve">  </t>
    </r>
    <r>
      <rPr>
        <sz val="10"/>
        <color indexed="8"/>
        <rFont val="宋体"/>
        <charset val="134"/>
      </rPr>
      <t>文物文化资产</t>
    </r>
  </si>
  <si>
    <r>
      <t xml:space="preserve">    </t>
    </r>
    <r>
      <rPr>
        <sz val="10"/>
        <color indexed="8"/>
        <rFont val="宋体"/>
        <charset val="134"/>
      </rPr>
      <t>负债合计</t>
    </r>
  </si>
  <si>
    <r>
      <t xml:space="preserve">  </t>
    </r>
    <r>
      <rPr>
        <sz val="10"/>
        <color indexed="8"/>
        <rFont val="宋体"/>
        <charset val="134"/>
      </rPr>
      <t>固定资产清理</t>
    </r>
  </si>
  <si>
    <r>
      <t xml:space="preserve">  </t>
    </r>
    <r>
      <rPr>
        <sz val="10"/>
        <color indexed="8"/>
        <rFont val="宋体"/>
        <charset val="134"/>
      </rPr>
      <t>固定资产合计</t>
    </r>
  </si>
  <si>
    <t>无形资产：</t>
  </si>
  <si>
    <r>
      <t xml:space="preserve">  </t>
    </r>
    <r>
      <rPr>
        <sz val="10"/>
        <color indexed="8"/>
        <rFont val="宋体"/>
        <charset val="134"/>
      </rPr>
      <t>无形资产</t>
    </r>
  </si>
  <si>
    <t>净资产：</t>
  </si>
  <si>
    <r>
      <t xml:space="preserve">  </t>
    </r>
    <r>
      <rPr>
        <sz val="10"/>
        <color indexed="8"/>
        <rFont val="宋体"/>
        <charset val="134"/>
      </rPr>
      <t>非限定性净资产</t>
    </r>
  </si>
  <si>
    <t>受托代理资产：</t>
  </si>
  <si>
    <r>
      <t xml:space="preserve">  </t>
    </r>
    <r>
      <rPr>
        <sz val="10"/>
        <color indexed="8"/>
        <rFont val="宋体"/>
        <charset val="134"/>
      </rPr>
      <t>限定性净资产</t>
    </r>
  </si>
  <si>
    <r>
      <t xml:space="preserve">  </t>
    </r>
    <r>
      <rPr>
        <sz val="10"/>
        <rFont val="宋体"/>
        <charset val="134"/>
      </rPr>
      <t>受托代理资产</t>
    </r>
  </si>
  <si>
    <r>
      <t xml:space="preserve">    </t>
    </r>
    <r>
      <rPr>
        <sz val="10"/>
        <color indexed="8"/>
        <rFont val="宋体"/>
        <charset val="134"/>
      </rPr>
      <t>净资产合计</t>
    </r>
  </si>
  <si>
    <r>
      <t xml:space="preserve">  </t>
    </r>
    <r>
      <rPr>
        <sz val="10"/>
        <color indexed="8"/>
        <rFont val="宋体"/>
        <charset val="134"/>
      </rPr>
      <t>其他长期资产</t>
    </r>
  </si>
  <si>
    <t>资产总计</t>
  </si>
  <si>
    <t>负债和净资产总计</t>
  </si>
  <si>
    <r>
      <t>法定代表人</t>
    </r>
    <r>
      <rPr>
        <sz val="10"/>
        <rFont val="Times New Roman"/>
        <family val="1"/>
      </rPr>
      <t xml:space="preserve">:                                                         </t>
    </r>
    <r>
      <rPr>
        <sz val="10"/>
        <rFont val="宋体"/>
        <charset val="134"/>
      </rPr>
      <t>主管会计工作的负责人</t>
    </r>
    <r>
      <rPr>
        <sz val="10"/>
        <rFont val="Times New Roman"/>
        <family val="1"/>
      </rPr>
      <t xml:space="preserve">:                                                         </t>
    </r>
    <r>
      <rPr>
        <sz val="10"/>
        <rFont val="宋体"/>
        <charset val="134"/>
      </rPr>
      <t>会计机构负责人</t>
    </r>
    <r>
      <rPr>
        <sz val="10"/>
        <rFont val="Times New Roman"/>
        <family val="1"/>
      </rPr>
      <t>:</t>
    </r>
  </si>
  <si>
    <t>2016年度</t>
  </si>
  <si>
    <r>
      <t>会民非</t>
    </r>
    <r>
      <rPr>
        <sz val="10"/>
        <rFont val="Times New Roman"/>
        <family val="1"/>
      </rPr>
      <t>02</t>
    </r>
    <r>
      <rPr>
        <sz val="10"/>
        <rFont val="宋体"/>
        <charset val="134"/>
      </rPr>
      <t>表</t>
    </r>
  </si>
  <si>
    <r>
      <t>项</t>
    </r>
    <r>
      <rPr>
        <sz val="10"/>
        <color indexed="8"/>
        <rFont val="Times New Roman"/>
        <family val="1"/>
      </rPr>
      <t xml:space="preserve">  </t>
    </r>
    <r>
      <rPr>
        <sz val="10"/>
        <color indexed="8"/>
        <rFont val="宋体"/>
        <charset val="134"/>
      </rPr>
      <t>目</t>
    </r>
  </si>
  <si>
    <t>上年数</t>
  </si>
  <si>
    <t>本年数</t>
  </si>
  <si>
    <t>非限定性</t>
  </si>
  <si>
    <t>限定性</t>
  </si>
  <si>
    <t>合计</t>
  </si>
  <si>
    <r>
      <t>一、收</t>
    </r>
    <r>
      <rPr>
        <sz val="10"/>
        <color indexed="8"/>
        <rFont val="Times New Roman"/>
        <family val="1"/>
      </rPr>
      <t xml:space="preserve">  </t>
    </r>
    <r>
      <rPr>
        <sz val="10"/>
        <color indexed="8"/>
        <rFont val="宋体"/>
        <charset val="134"/>
      </rPr>
      <t>入</t>
    </r>
  </si>
  <si>
    <r>
      <t xml:space="preserve">     </t>
    </r>
    <r>
      <rPr>
        <sz val="10"/>
        <color indexed="8"/>
        <rFont val="宋体"/>
        <charset val="134"/>
      </rPr>
      <t>会费收入</t>
    </r>
  </si>
  <si>
    <r>
      <t xml:space="preserve">     </t>
    </r>
    <r>
      <rPr>
        <sz val="10"/>
        <color indexed="8"/>
        <rFont val="宋体"/>
        <charset val="134"/>
      </rPr>
      <t>提供服务收入</t>
    </r>
  </si>
  <si>
    <r>
      <t xml:space="preserve">     </t>
    </r>
    <r>
      <rPr>
        <sz val="10"/>
        <color indexed="8"/>
        <rFont val="宋体"/>
        <charset val="134"/>
      </rPr>
      <t>商品销售收入</t>
    </r>
  </si>
  <si>
    <r>
      <t xml:space="preserve">     </t>
    </r>
    <r>
      <rPr>
        <sz val="10"/>
        <color indexed="8"/>
        <rFont val="宋体"/>
        <charset val="134"/>
      </rPr>
      <t>政府补助收入</t>
    </r>
  </si>
  <si>
    <r>
      <t xml:space="preserve">     </t>
    </r>
    <r>
      <rPr>
        <sz val="10"/>
        <color indexed="8"/>
        <rFont val="宋体"/>
        <charset val="134"/>
      </rPr>
      <t>投资收益</t>
    </r>
  </si>
  <si>
    <r>
      <t xml:space="preserve">     </t>
    </r>
    <r>
      <rPr>
        <sz val="10"/>
        <color indexed="8"/>
        <rFont val="宋体"/>
        <charset val="134"/>
      </rPr>
      <t>其他收入</t>
    </r>
  </si>
  <si>
    <r>
      <t xml:space="preserve">   </t>
    </r>
    <r>
      <rPr>
        <sz val="10"/>
        <color indexed="8"/>
        <rFont val="宋体"/>
        <charset val="134"/>
      </rPr>
      <t>收入合计</t>
    </r>
  </si>
  <si>
    <r>
      <t>二、费</t>
    </r>
    <r>
      <rPr>
        <sz val="10"/>
        <color indexed="8"/>
        <rFont val="Times New Roman"/>
        <family val="1"/>
      </rPr>
      <t xml:space="preserve">  </t>
    </r>
    <r>
      <rPr>
        <sz val="10"/>
        <color indexed="8"/>
        <rFont val="宋体"/>
        <charset val="134"/>
      </rPr>
      <t>用</t>
    </r>
  </si>
  <si>
    <t>（一）业务活动成本</t>
  </si>
  <si>
    <t>其中：捐赠项目成本</t>
  </si>
  <si>
    <r>
      <t xml:space="preserve">     </t>
    </r>
    <r>
      <rPr>
        <sz val="10"/>
        <color indexed="8"/>
        <rFont val="宋体"/>
        <charset val="134"/>
      </rPr>
      <t>提供服务成本</t>
    </r>
  </si>
  <si>
    <r>
      <t xml:space="preserve">     </t>
    </r>
    <r>
      <rPr>
        <sz val="10"/>
        <color indexed="8"/>
        <rFont val="宋体"/>
        <charset val="134"/>
      </rPr>
      <t>销售商品成本</t>
    </r>
  </si>
  <si>
    <r>
      <t xml:space="preserve">     </t>
    </r>
    <r>
      <rPr>
        <sz val="10"/>
        <color indexed="8"/>
        <rFont val="宋体"/>
        <charset val="134"/>
      </rPr>
      <t>会员服务成本</t>
    </r>
  </si>
  <si>
    <r>
      <t xml:space="preserve">     </t>
    </r>
    <r>
      <rPr>
        <sz val="10"/>
        <color indexed="8"/>
        <rFont val="宋体"/>
        <charset val="134"/>
      </rPr>
      <t>业务活动税金及附加</t>
    </r>
  </si>
  <si>
    <t>（二）管理费用</t>
  </si>
  <si>
    <t>（三）筹资费用</t>
  </si>
  <si>
    <t>（四）其他费用</t>
  </si>
  <si>
    <r>
      <t xml:space="preserve">  </t>
    </r>
    <r>
      <rPr>
        <sz val="10"/>
        <color indexed="8"/>
        <rFont val="宋体"/>
        <charset val="134"/>
      </rPr>
      <t>费用合计</t>
    </r>
  </si>
  <si>
    <t>三、限定性净资产转为非限定性净资产</t>
  </si>
  <si>
    <r>
      <t>四、净资产变动额（若为净资产减少额，以</t>
    </r>
    <r>
      <rPr>
        <sz val="10"/>
        <color indexed="8"/>
        <rFont val="Times New Roman"/>
        <family val="1"/>
      </rPr>
      <t>“-”</t>
    </r>
    <r>
      <rPr>
        <sz val="10"/>
        <color indexed="8"/>
        <rFont val="宋体"/>
        <charset val="134"/>
      </rPr>
      <t>号填列）</t>
    </r>
  </si>
  <si>
    <r>
      <t>法定代表人</t>
    </r>
    <r>
      <rPr>
        <sz val="10"/>
        <color indexed="8"/>
        <rFont val="Times New Roman"/>
        <family val="1"/>
      </rPr>
      <t xml:space="preserve">:                                                           </t>
    </r>
    <r>
      <rPr>
        <sz val="10"/>
        <color indexed="8"/>
        <rFont val="宋体"/>
        <charset val="134"/>
      </rPr>
      <t>主管会计工作的负责人</t>
    </r>
    <r>
      <rPr>
        <sz val="10"/>
        <color indexed="8"/>
        <rFont val="Times New Roman"/>
        <family val="1"/>
      </rPr>
      <t xml:space="preserve">:                                                                          </t>
    </r>
    <r>
      <rPr>
        <sz val="10"/>
        <color indexed="8"/>
        <rFont val="宋体"/>
        <charset val="134"/>
      </rPr>
      <t>会计机构负责人</t>
    </r>
    <r>
      <rPr>
        <sz val="10"/>
        <color indexed="8"/>
        <rFont val="Times New Roman"/>
        <family val="1"/>
      </rPr>
      <t>:</t>
    </r>
  </si>
  <si>
    <r>
      <t>现</t>
    </r>
    <r>
      <rPr>
        <b/>
        <sz val="16"/>
        <color indexed="8"/>
        <rFont val="Times New Roman"/>
        <family val="1"/>
      </rPr>
      <t xml:space="preserve"> </t>
    </r>
    <r>
      <rPr>
        <b/>
        <sz val="16"/>
        <color indexed="8"/>
        <rFont val="宋体"/>
        <charset val="134"/>
      </rPr>
      <t>金</t>
    </r>
    <r>
      <rPr>
        <b/>
        <sz val="16"/>
        <color indexed="8"/>
        <rFont val="Times New Roman"/>
        <family val="1"/>
      </rPr>
      <t xml:space="preserve"> </t>
    </r>
    <r>
      <rPr>
        <b/>
        <sz val="16"/>
        <color indexed="8"/>
        <rFont val="宋体"/>
        <charset val="134"/>
      </rPr>
      <t>流</t>
    </r>
    <r>
      <rPr>
        <b/>
        <sz val="16"/>
        <color indexed="8"/>
        <rFont val="Times New Roman"/>
        <family val="1"/>
      </rPr>
      <t xml:space="preserve"> </t>
    </r>
    <r>
      <rPr>
        <b/>
        <sz val="16"/>
        <color indexed="8"/>
        <rFont val="宋体"/>
        <charset val="134"/>
      </rPr>
      <t>量</t>
    </r>
    <r>
      <rPr>
        <b/>
        <sz val="16"/>
        <color indexed="8"/>
        <rFont val="Times New Roman"/>
        <family val="1"/>
      </rPr>
      <t xml:space="preserve"> </t>
    </r>
    <r>
      <rPr>
        <b/>
        <sz val="16"/>
        <color indexed="8"/>
        <rFont val="宋体"/>
        <charset val="134"/>
      </rPr>
      <t>表</t>
    </r>
  </si>
  <si>
    <t xml:space="preserve">                                                                                                                         </t>
  </si>
  <si>
    <r>
      <t xml:space="preserve"> </t>
    </r>
    <r>
      <rPr>
        <sz val="10"/>
        <rFont val="宋体"/>
        <charset val="134"/>
      </rPr>
      <t>会民非</t>
    </r>
    <r>
      <rPr>
        <sz val="10"/>
        <rFont val="Times New Roman"/>
        <family val="1"/>
      </rPr>
      <t>03</t>
    </r>
    <r>
      <rPr>
        <sz val="10"/>
        <rFont val="宋体"/>
        <charset val="134"/>
      </rPr>
      <t>表</t>
    </r>
  </si>
  <si>
    <t>单位：元</t>
  </si>
  <si>
    <r>
      <t>金</t>
    </r>
    <r>
      <rPr>
        <sz val="10"/>
        <color indexed="8"/>
        <rFont val="Times New Roman"/>
        <family val="1"/>
      </rPr>
      <t xml:space="preserve">  </t>
    </r>
    <r>
      <rPr>
        <sz val="10"/>
        <color indexed="8"/>
        <rFont val="宋体"/>
        <charset val="134"/>
      </rPr>
      <t>额</t>
    </r>
  </si>
  <si>
    <t>一、业务活动产生的现金流量：</t>
  </si>
  <si>
    <r>
      <t xml:space="preserve">      </t>
    </r>
    <r>
      <rPr>
        <sz val="10"/>
        <color indexed="8"/>
        <rFont val="宋体"/>
        <charset val="134"/>
      </rPr>
      <t>接受捐赠收到的现金</t>
    </r>
  </si>
  <si>
    <r>
      <t xml:space="preserve">      </t>
    </r>
    <r>
      <rPr>
        <sz val="10"/>
        <color indexed="8"/>
        <rFont val="宋体"/>
        <charset val="134"/>
      </rPr>
      <t>收取会费收到的现金</t>
    </r>
  </si>
  <si>
    <r>
      <t xml:space="preserve">      </t>
    </r>
    <r>
      <rPr>
        <sz val="10"/>
        <color indexed="8"/>
        <rFont val="宋体"/>
        <charset val="134"/>
      </rPr>
      <t>提供服务收到的现金</t>
    </r>
  </si>
  <si>
    <r>
      <t xml:space="preserve">      </t>
    </r>
    <r>
      <rPr>
        <sz val="10"/>
        <color indexed="8"/>
        <rFont val="宋体"/>
        <charset val="134"/>
      </rPr>
      <t>销售商品收到的现金</t>
    </r>
  </si>
  <si>
    <r>
      <t xml:space="preserve">      </t>
    </r>
    <r>
      <rPr>
        <sz val="10"/>
        <color indexed="8"/>
        <rFont val="宋体"/>
        <charset val="134"/>
      </rPr>
      <t>政府补助收到的现金</t>
    </r>
  </si>
  <si>
    <r>
      <t xml:space="preserve">      </t>
    </r>
    <r>
      <rPr>
        <sz val="10"/>
        <color indexed="8"/>
        <rFont val="宋体"/>
        <charset val="134"/>
      </rPr>
      <t>收到的其他与业务活动有关的现金</t>
    </r>
  </si>
  <si>
    <r>
      <t xml:space="preserve">      </t>
    </r>
    <r>
      <rPr>
        <sz val="10"/>
        <color indexed="8"/>
        <rFont val="宋体"/>
        <charset val="134"/>
      </rPr>
      <t>现金流入小计</t>
    </r>
  </si>
  <si>
    <r>
      <t xml:space="preserve">      </t>
    </r>
    <r>
      <rPr>
        <sz val="10"/>
        <color indexed="8"/>
        <rFont val="宋体"/>
        <charset val="134"/>
      </rPr>
      <t>提供捐赠或者资助支付的现金</t>
    </r>
  </si>
  <si>
    <r>
      <t xml:space="preserve">      </t>
    </r>
    <r>
      <rPr>
        <sz val="10"/>
        <color indexed="8"/>
        <rFont val="宋体"/>
        <charset val="134"/>
      </rPr>
      <t>支付给员工以及为员工支付的现金</t>
    </r>
  </si>
  <si>
    <r>
      <t xml:space="preserve">      </t>
    </r>
    <r>
      <rPr>
        <sz val="10"/>
        <color indexed="8"/>
        <rFont val="宋体"/>
        <charset val="134"/>
      </rPr>
      <t>购买商品、接受服务支付的现金</t>
    </r>
  </si>
  <si>
    <r>
      <t xml:space="preserve">      </t>
    </r>
    <r>
      <rPr>
        <sz val="10"/>
        <color indexed="8"/>
        <rFont val="宋体"/>
        <charset val="134"/>
      </rPr>
      <t>支付的其他与业务活动有关的现金</t>
    </r>
  </si>
  <si>
    <r>
      <t xml:space="preserve">      </t>
    </r>
    <r>
      <rPr>
        <sz val="10"/>
        <color indexed="8"/>
        <rFont val="宋体"/>
        <charset val="134"/>
      </rPr>
      <t>现金流出小计</t>
    </r>
  </si>
  <si>
    <t>业务活动产生的现金流量净额</t>
  </si>
  <si>
    <t>二、投资活动产生的现金流量：</t>
  </si>
  <si>
    <r>
      <t xml:space="preserve">      </t>
    </r>
    <r>
      <rPr>
        <sz val="10"/>
        <color indexed="8"/>
        <rFont val="宋体"/>
        <charset val="134"/>
      </rPr>
      <t>收回投资所收到的现金</t>
    </r>
    <r>
      <rPr>
        <sz val="10"/>
        <color indexed="8"/>
        <rFont val="Times New Roman"/>
        <family val="1"/>
      </rPr>
      <t xml:space="preserve"> </t>
    </r>
  </si>
  <si>
    <r>
      <t xml:space="preserve">      </t>
    </r>
    <r>
      <rPr>
        <sz val="10"/>
        <color indexed="8"/>
        <rFont val="宋体"/>
        <charset val="134"/>
      </rPr>
      <t>取得投资收益所收到的现金</t>
    </r>
  </si>
  <si>
    <r>
      <t xml:space="preserve">      </t>
    </r>
    <r>
      <rPr>
        <sz val="10"/>
        <color indexed="8"/>
        <rFont val="宋体"/>
        <charset val="134"/>
      </rPr>
      <t>处置固定资产和无形资产所收回的现金</t>
    </r>
  </si>
  <si>
    <r>
      <t xml:space="preserve">      </t>
    </r>
    <r>
      <rPr>
        <sz val="10"/>
        <color indexed="8"/>
        <rFont val="宋体"/>
        <charset val="134"/>
      </rPr>
      <t>收到的其他与投资活动有关的现金</t>
    </r>
  </si>
  <si>
    <r>
      <t xml:space="preserve">      </t>
    </r>
    <r>
      <rPr>
        <sz val="10"/>
        <color indexed="8"/>
        <rFont val="宋体"/>
        <charset val="134"/>
      </rPr>
      <t>购建固定资产和无形资产所支付的现金</t>
    </r>
  </si>
  <si>
    <r>
      <t xml:space="preserve">      </t>
    </r>
    <r>
      <rPr>
        <sz val="10"/>
        <color indexed="8"/>
        <rFont val="宋体"/>
        <charset val="134"/>
      </rPr>
      <t>对外投资所支付的现金</t>
    </r>
  </si>
  <si>
    <r>
      <t xml:space="preserve">     </t>
    </r>
    <r>
      <rPr>
        <sz val="10"/>
        <color indexed="8"/>
        <rFont val="宋体"/>
        <charset val="134"/>
      </rPr>
      <t>支付的其他与投资活动有关的现金</t>
    </r>
  </si>
  <si>
    <r>
      <t xml:space="preserve">       </t>
    </r>
    <r>
      <rPr>
        <sz val="10"/>
        <color indexed="8"/>
        <rFont val="宋体"/>
        <charset val="134"/>
      </rPr>
      <t>现金流出小计</t>
    </r>
  </si>
  <si>
    <t>投资活动产生的现金流量净额</t>
  </si>
  <si>
    <t>三、筹资活动产生的现金流量：</t>
  </si>
  <si>
    <r>
      <t xml:space="preserve">      </t>
    </r>
    <r>
      <rPr>
        <sz val="10"/>
        <color indexed="8"/>
        <rFont val="宋体"/>
        <charset val="134"/>
      </rPr>
      <t>借款所收到的现金</t>
    </r>
  </si>
  <si>
    <r>
      <t xml:space="preserve">      </t>
    </r>
    <r>
      <rPr>
        <sz val="10"/>
        <color indexed="8"/>
        <rFont val="宋体"/>
        <charset val="134"/>
      </rPr>
      <t>收到的其他与筹资活动有关的现金</t>
    </r>
  </si>
  <si>
    <r>
      <t xml:space="preserve">      </t>
    </r>
    <r>
      <rPr>
        <sz val="10"/>
        <color indexed="8"/>
        <rFont val="宋体"/>
        <charset val="134"/>
      </rPr>
      <t>偿还借款所支付的现金</t>
    </r>
  </si>
  <si>
    <r>
      <t xml:space="preserve">      </t>
    </r>
    <r>
      <rPr>
        <sz val="10"/>
        <color indexed="8"/>
        <rFont val="宋体"/>
        <charset val="134"/>
      </rPr>
      <t>偿付利息所支付的现金</t>
    </r>
  </si>
  <si>
    <r>
      <t xml:space="preserve">      </t>
    </r>
    <r>
      <rPr>
        <sz val="10"/>
        <color indexed="8"/>
        <rFont val="宋体"/>
        <charset val="134"/>
      </rPr>
      <t>支付的其他与筹资活动有关的现金</t>
    </r>
  </si>
  <si>
    <t>筹资活动产生的现金流量净额</t>
  </si>
  <si>
    <t>四、汇率变动对现金的影响额</t>
  </si>
  <si>
    <t>五、现金及现金等价物净增加额</t>
  </si>
  <si>
    <r>
      <t>法定代表人</t>
    </r>
    <r>
      <rPr>
        <sz val="10"/>
        <color indexed="8"/>
        <rFont val="Times New Roman"/>
        <family val="1"/>
      </rPr>
      <t xml:space="preserve">:                                    </t>
    </r>
    <r>
      <rPr>
        <sz val="10"/>
        <color indexed="8"/>
        <rFont val="宋体"/>
        <charset val="134"/>
      </rPr>
      <t>主管会计工作的负责人</t>
    </r>
    <r>
      <rPr>
        <sz val="10"/>
        <color indexed="8"/>
        <rFont val="Times New Roman"/>
        <family val="1"/>
      </rPr>
      <t xml:space="preserve">:                                             </t>
    </r>
    <r>
      <rPr>
        <sz val="10"/>
        <color indexed="8"/>
        <rFont val="宋体"/>
        <charset val="134"/>
      </rPr>
      <t>会计机构负责人</t>
    </r>
    <r>
      <rPr>
        <sz val="10"/>
        <color indexed="8"/>
        <rFont val="Times New Roman"/>
        <family val="1"/>
      </rPr>
      <t>:</t>
    </r>
  </si>
  <si>
    <t>04 收 入 明 细 表</t>
  </si>
  <si>
    <t>明细类别</t>
  </si>
  <si>
    <t>1、捐赠收入</t>
  </si>
  <si>
    <t>招商信诺人寿保险有限公司捐赠</t>
  </si>
  <si>
    <t>杨秀开捐赠</t>
  </si>
  <si>
    <t>上海联劝公益基金会捐款</t>
  </si>
  <si>
    <t>陈悦群捐款</t>
  </si>
  <si>
    <t>李静愉捐款</t>
  </si>
  <si>
    <t>Geneva Global"GG"二期资助款38400美元</t>
  </si>
  <si>
    <t>白云区卫校八五级护士班师生捐款</t>
  </si>
  <si>
    <t>广州市民政局支付社会组织公益创投项目资助款</t>
  </si>
  <si>
    <t>收敖碧仪2015年2月网上光头天使爱心卡捐款</t>
  </si>
  <si>
    <t>1.10</t>
  </si>
  <si>
    <t>收彭彩霓2015年2月网上光头天使爱心卡捐款</t>
  </si>
  <si>
    <t>1.11</t>
  </si>
  <si>
    <t>收侯贝捐赠北京金丝带开展活动专用</t>
  </si>
  <si>
    <t>1.12</t>
  </si>
  <si>
    <t>收招商信诺人寿保险有限公司捐赠</t>
  </si>
  <si>
    <t>1.13</t>
  </si>
  <si>
    <t>收上海四叶草罕见病家庭关爱中心捐款</t>
  </si>
  <si>
    <t>1.14</t>
  </si>
  <si>
    <t>收鲍广恒儿童慈善基金会捐款</t>
  </si>
  <si>
    <t>1.15</t>
  </si>
  <si>
    <t>收到义卖刘豫宾捐赠款</t>
  </si>
  <si>
    <t>1.16</t>
  </si>
  <si>
    <t>收新世界义工队捐款</t>
  </si>
  <si>
    <t>1.17</t>
  </si>
  <si>
    <t>广东省千禾社区公益基金会捐赠款</t>
  </si>
  <si>
    <t>1.18</t>
  </si>
  <si>
    <t>赵晓鹏捐赠款</t>
  </si>
  <si>
    <t>1.19</t>
  </si>
  <si>
    <t>梁建荣捐款</t>
  </si>
  <si>
    <t>1.20</t>
  </si>
  <si>
    <t>刘分萍捐款</t>
  </si>
  <si>
    <t>1.21</t>
  </si>
  <si>
    <t>田文婷捐款</t>
  </si>
  <si>
    <t>1.22</t>
  </si>
  <si>
    <t>敖碧仪捐款</t>
  </si>
  <si>
    <t>1.23</t>
  </si>
  <si>
    <t>Christine Ko捐款</t>
  </si>
  <si>
    <t>1.24</t>
  </si>
  <si>
    <t>五一新世界义卖活动公众捐款</t>
  </si>
  <si>
    <t>1.25</t>
  </si>
  <si>
    <t>陆垣良、陆玙禧兄妹捐款</t>
  </si>
  <si>
    <t>1.26</t>
  </si>
  <si>
    <t>李肇坚捐款</t>
  </si>
  <si>
    <t>1.27</t>
  </si>
  <si>
    <t>张以忱家庭捐款</t>
  </si>
  <si>
    <t>1.28</t>
  </si>
  <si>
    <t>胡冬梅家庭捐款</t>
  </si>
  <si>
    <t>1.29</t>
  </si>
  <si>
    <t>qianctaobao捐款</t>
  </si>
  <si>
    <t>1.30</t>
  </si>
  <si>
    <t>玉珏捐款</t>
  </si>
  <si>
    <t>1.31</t>
  </si>
  <si>
    <t>张平捐款</t>
  </si>
  <si>
    <t>1.32</t>
  </si>
  <si>
    <t>许陈肯家庭捐款</t>
  </si>
  <si>
    <t>1.33</t>
  </si>
  <si>
    <t>梁均灏兄妹捐款</t>
  </si>
  <si>
    <t>1.34</t>
  </si>
  <si>
    <t>林瀚家庭捐款</t>
  </si>
  <si>
    <t>1.35</t>
  </si>
  <si>
    <t>晓琪家庭捐款</t>
  </si>
  <si>
    <t>1.36</t>
  </si>
  <si>
    <t>夏春颜交来热心市民捐款</t>
  </si>
  <si>
    <t>1.37</t>
  </si>
  <si>
    <t>启阅屋捐款</t>
  </si>
  <si>
    <t>1.38</t>
  </si>
  <si>
    <t>钟爱明交来隆华寺郭宝华师兄捐款</t>
  </si>
  <si>
    <t>1.39</t>
  </si>
  <si>
    <t>钟爱明交来隆华寺石嵘师兄捐款</t>
  </si>
  <si>
    <t>1.40</t>
  </si>
  <si>
    <t>钟爱明交来隆华寺释究祥捐款</t>
  </si>
  <si>
    <t>1.41</t>
  </si>
  <si>
    <t>钟爱明交来隆华寺诗粤师兄捐款</t>
  </si>
  <si>
    <t>1.42</t>
  </si>
  <si>
    <t>钟爱明交来隆华寺曾锰师兄捐款</t>
  </si>
  <si>
    <t>1.43</t>
  </si>
  <si>
    <t>钟爱明交来隆华寺藤莉师兄捐款</t>
  </si>
  <si>
    <t>1.44</t>
  </si>
  <si>
    <t>钟爱明交来隆华寺吴润添师兄捐款</t>
  </si>
  <si>
    <t>1.45</t>
  </si>
  <si>
    <t>钟爱明交来隆华寺徐司妍师兄捐款</t>
  </si>
  <si>
    <t>1.46</t>
  </si>
  <si>
    <t>钟爱明交来隆华寺张晓迟师兄捐款</t>
  </si>
  <si>
    <t>1.47</t>
  </si>
  <si>
    <t>吴淑芬交来马建军捐款</t>
  </si>
  <si>
    <t>1.48</t>
  </si>
  <si>
    <t>陈劲松交来新世界义工队“微笑曲奇”捐款</t>
  </si>
  <si>
    <t>1.49</t>
  </si>
  <si>
    <t>吴淑芬捐款</t>
  </si>
  <si>
    <t>1.50</t>
  </si>
  <si>
    <t>志权支付宝捐款</t>
  </si>
  <si>
    <t>1.51</t>
  </si>
  <si>
    <t>少年宫采贝文学社捐款</t>
  </si>
  <si>
    <t>1.52</t>
  </si>
  <si>
    <t>广东方胜人力资源服务有限公司捐款</t>
  </si>
  <si>
    <t>1.53</t>
  </si>
  <si>
    <t>1.54</t>
  </si>
  <si>
    <t>陈冬如汇来邝会朝捐款</t>
  </si>
  <si>
    <t>1.55</t>
  </si>
  <si>
    <t>广州尊博医疗器械有限公司汇来六一探访捐款</t>
  </si>
  <si>
    <t>1.56</t>
  </si>
  <si>
    <t>杨秋虹交来愿望成真捐款</t>
  </si>
  <si>
    <t>1.57</t>
  </si>
  <si>
    <t>Yishshop交来癌症患儿服务捐款</t>
  </si>
  <si>
    <t>1.58</t>
  </si>
  <si>
    <t>Wendy捐款</t>
  </si>
  <si>
    <t>1.59</t>
  </si>
  <si>
    <t>丽江花园义卖活动筹款</t>
  </si>
  <si>
    <t>1.60</t>
  </si>
  <si>
    <t>张少强网银捐款</t>
  </si>
  <si>
    <t>1.61</t>
  </si>
  <si>
    <t>收康复者家庭网络捐款</t>
  </si>
  <si>
    <t>1.62</t>
  </si>
  <si>
    <t>收广州市民政局捐赠</t>
  </si>
  <si>
    <t>1.63</t>
  </si>
  <si>
    <t>钟爱明转来黄颖怡师兄捐款</t>
  </si>
  <si>
    <t>1.64</t>
  </si>
  <si>
    <t>收谭冰媛网络捐款</t>
  </si>
  <si>
    <t>1.65</t>
  </si>
  <si>
    <t>收陈曙网络捐款</t>
  </si>
  <si>
    <t>1.66</t>
  </si>
  <si>
    <t>孙润国网络捐款</t>
  </si>
  <si>
    <t>1.67</t>
  </si>
  <si>
    <t>收广州市慈善会网银捐款</t>
  </si>
  <si>
    <t>1.68</t>
  </si>
  <si>
    <t>1.69</t>
  </si>
  <si>
    <t>收郭华健捐款愿望成真</t>
  </si>
  <si>
    <t>1.70</t>
  </si>
  <si>
    <t>收刘秋蝉捐赠南方医院冼玉龙治疗费</t>
  </si>
  <si>
    <t>1.71</t>
  </si>
  <si>
    <t>ghjgd666网上爱心卡捐款</t>
  </si>
  <si>
    <t>1.72</t>
  </si>
  <si>
    <t>彭玲捐款</t>
  </si>
  <si>
    <t>1.73</t>
  </si>
  <si>
    <t>杜丽阳微店义买毛公仔</t>
  </si>
  <si>
    <t>1.74</t>
  </si>
  <si>
    <t>财务吴小姐微店买毛公仔</t>
  </si>
  <si>
    <t>1.75</t>
  </si>
  <si>
    <t>梁琴微店义买款毛公仔</t>
  </si>
  <si>
    <t>1.76</t>
  </si>
  <si>
    <t>黎小丹微店义买款毛公仔</t>
  </si>
  <si>
    <t>1.77</t>
  </si>
  <si>
    <t>刘小姐微店义买款毛公仔</t>
  </si>
  <si>
    <t>1.78</t>
  </si>
  <si>
    <t>程芸微店义买款毛公仔</t>
  </si>
  <si>
    <t>1.79</t>
  </si>
  <si>
    <t>王生雄微店义买款毛公仔</t>
  </si>
  <si>
    <t>1.80</t>
  </si>
  <si>
    <t>黎晓颖微店义买款毛公仔</t>
  </si>
  <si>
    <t>1.81</t>
  </si>
  <si>
    <t>刘昌明微店义买款毛公仔</t>
  </si>
  <si>
    <t>1.82</t>
  </si>
  <si>
    <t>黄文菁微店义买款毛公仔</t>
  </si>
  <si>
    <t>1.83</t>
  </si>
  <si>
    <t>麦小姐微店义买款毛公仔</t>
  </si>
  <si>
    <t>1.84</t>
  </si>
  <si>
    <t>冯小姐kiko微店义买款毛公仔</t>
  </si>
  <si>
    <t>1.85</t>
  </si>
  <si>
    <t>李丹丹微店义买款毛公仔</t>
  </si>
  <si>
    <t>1.86</t>
  </si>
  <si>
    <t>詹海婷微店义买款毛公仔</t>
  </si>
  <si>
    <t>1.87</t>
  </si>
  <si>
    <t>热心人士微店义买款毛公仔</t>
  </si>
  <si>
    <t>1.88</t>
  </si>
  <si>
    <t>王岚微店义买款毛公仔</t>
  </si>
  <si>
    <t>1.89</t>
  </si>
  <si>
    <t>张燕微店义买款毛公仔</t>
  </si>
  <si>
    <t>1.90</t>
  </si>
  <si>
    <t>赵小姐微店义买款毛公仔</t>
  </si>
  <si>
    <t>1.91</t>
  </si>
  <si>
    <t>刘敏筠微店义买款毛公仔</t>
  </si>
  <si>
    <t>1.92</t>
  </si>
  <si>
    <t>陈晓榕微店义买款毛公仔</t>
  </si>
  <si>
    <t>1.93</t>
  </si>
  <si>
    <t>陈旦旦微店义卖毛公仔</t>
  </si>
  <si>
    <t>1.94</t>
  </si>
  <si>
    <t>张峻霖捐赠2026#愿望</t>
  </si>
  <si>
    <t>1.95</t>
  </si>
  <si>
    <t>许晓媛家庭捐赠2016#愿望</t>
  </si>
  <si>
    <t>1.96</t>
  </si>
  <si>
    <t xml:space="preserve"> 雅米微店购买毛公仔捐款</t>
  </si>
  <si>
    <t>1.97</t>
  </si>
  <si>
    <t>收小美捐赠医院游戏</t>
  </si>
  <si>
    <t>1.98</t>
  </si>
  <si>
    <t>收小满捐赠癌症服务</t>
  </si>
  <si>
    <t>1.99</t>
  </si>
  <si>
    <t>收晓娇捐赠癌症服务</t>
  </si>
  <si>
    <t>1.100</t>
  </si>
  <si>
    <t>收祷言捐赠癌症服务</t>
  </si>
  <si>
    <t>1.101</t>
  </si>
  <si>
    <t>收李涛捐癌症服务</t>
  </si>
  <si>
    <t>1.102</t>
  </si>
  <si>
    <t>收陆垣良捐癌症服务</t>
  </si>
  <si>
    <t>1.103</t>
  </si>
  <si>
    <t>收蒋杨捐癌症服务</t>
  </si>
  <si>
    <t>1.104</t>
  </si>
  <si>
    <t>收热心市民网上光头卡</t>
  </si>
  <si>
    <t>1.105</t>
  </si>
  <si>
    <t>收杨伟泉网络捐癌症服务</t>
  </si>
  <si>
    <t>1.106</t>
  </si>
  <si>
    <t>收笑晶网络捐癌症服务</t>
  </si>
  <si>
    <t>1.107</t>
  </si>
  <si>
    <t>收霖坚网络捐癌症服务</t>
  </si>
  <si>
    <t>1.108</t>
  </si>
  <si>
    <t>收靖网络捐癌症服务</t>
  </si>
  <si>
    <t>1.109</t>
  </si>
  <si>
    <t>收蕙璇络捐癌症服务</t>
  </si>
  <si>
    <t>1.110</t>
  </si>
  <si>
    <t>收黄伟霞网络捐赠癌症服务</t>
  </si>
  <si>
    <t>1.111</t>
  </si>
  <si>
    <t>收黄金凰网络捐赠癌症服务</t>
  </si>
  <si>
    <t>1.112</t>
  </si>
  <si>
    <t>收吴娜络捐赠癌症服务</t>
  </si>
  <si>
    <t>1.113</t>
  </si>
  <si>
    <t>收梁世骥何瑛夫妇捐赠医院游戏</t>
  </si>
  <si>
    <t>1.114</t>
  </si>
  <si>
    <t>收广州尊博医疗器械有限公司捐赠医院游戏中秋慰问</t>
  </si>
  <si>
    <t>1.115</t>
  </si>
  <si>
    <t>收招商信诺人寿保险有限公司捐赠医院游戏中秋慰问</t>
  </si>
  <si>
    <t>1.116</t>
  </si>
  <si>
    <t>收金辉代江苏恒瑞医药股份有限公司转赠款</t>
  </si>
  <si>
    <t>1.117</t>
  </si>
  <si>
    <t>收李小姐GE网络捐款</t>
  </si>
  <si>
    <t>1.118</t>
  </si>
  <si>
    <t>收杨浩GE网络捐款</t>
  </si>
  <si>
    <t>1.119</t>
  </si>
  <si>
    <t>收黄苏凤GE网络捐款</t>
  </si>
  <si>
    <t>1.120</t>
  </si>
  <si>
    <t>收GE 现场义卖捐款</t>
  </si>
  <si>
    <t>1.121</t>
  </si>
  <si>
    <t>收GE 晓纯网上捐款</t>
  </si>
  <si>
    <t>1.122</t>
  </si>
  <si>
    <t>收GE 玉婷网上捐款</t>
  </si>
  <si>
    <t>1.123</t>
  </si>
  <si>
    <t>收GE 林网上捐款</t>
  </si>
  <si>
    <t>1.124</t>
  </si>
  <si>
    <t>收GE 晓婷网上捐款</t>
  </si>
  <si>
    <t>1.125</t>
  </si>
  <si>
    <t>收GE BO网上捐款</t>
  </si>
  <si>
    <t>1.126</t>
  </si>
  <si>
    <t>收GE 王欣梦网上捐款</t>
  </si>
  <si>
    <t>1.127</t>
  </si>
  <si>
    <t>收GE 怡培网上捐款</t>
  </si>
  <si>
    <t>1.128</t>
  </si>
  <si>
    <t>收GE 小安网上捐款</t>
  </si>
  <si>
    <t>1.129</t>
  </si>
  <si>
    <t>收GE 友明网上捐款</t>
  </si>
  <si>
    <t>1.130</t>
  </si>
  <si>
    <t>收GE 宇洁网上捐款</t>
  </si>
  <si>
    <t>1.131</t>
  </si>
  <si>
    <t>收GE 松哲网上捐款</t>
  </si>
  <si>
    <t>1.132</t>
  </si>
  <si>
    <t>收GE 林思毓网上捐款</t>
  </si>
  <si>
    <t>1.133</t>
  </si>
  <si>
    <t>收GE 柱斌网上捐款</t>
  </si>
  <si>
    <t>1.134</t>
  </si>
  <si>
    <t>收GE 士煊网上捐款</t>
  </si>
  <si>
    <t>1.135</t>
  </si>
  <si>
    <t>收GE 姚育东网上捐款</t>
  </si>
  <si>
    <t>1.136</t>
  </si>
  <si>
    <t>收GE Alan罗网上捐款</t>
  </si>
  <si>
    <t>1.137</t>
  </si>
  <si>
    <t>收GE 惠波网上捐款</t>
  </si>
  <si>
    <t>1.138</t>
  </si>
  <si>
    <t>收 GE 张鋆网络捐款</t>
  </si>
  <si>
    <t>1.139</t>
  </si>
  <si>
    <t>收 GE 高蕴网络捐款</t>
  </si>
  <si>
    <t>1.140</t>
  </si>
  <si>
    <t>收Davi捐赠癌症儿童公益服务</t>
  </si>
  <si>
    <t>1.141</t>
  </si>
  <si>
    <t>收梁琴捐赠癌症儿童公益服务</t>
  </si>
  <si>
    <t>1.142</t>
  </si>
  <si>
    <t>收广州市义统包装制品有限公司捐赠癌症儿童公益服务</t>
  </si>
  <si>
    <t>1.143</t>
  </si>
  <si>
    <t>收捐赠款-广州市民政局广州市第二届社会组织公益创投项目--医路相伴项目资助款</t>
  </si>
  <si>
    <t>1.144</t>
  </si>
  <si>
    <t>收到钟爱明代隆华寺释究信师父捐款</t>
  </si>
  <si>
    <t>1.145</t>
  </si>
  <si>
    <t>收到支付宝公众捐款--喜哥</t>
  </si>
  <si>
    <t>1.146</t>
  </si>
  <si>
    <t>收到支付宝公众捐款--茵</t>
  </si>
  <si>
    <t>1.147</t>
  </si>
  <si>
    <t>收到支付宝公众捐款--超</t>
  </si>
  <si>
    <t>1.148</t>
  </si>
  <si>
    <t>收到支付宝公众捐款--树锋</t>
  </si>
  <si>
    <t>1.149</t>
  </si>
  <si>
    <t>收到支付宝公众捐款--德林</t>
  </si>
  <si>
    <t>1.150</t>
  </si>
  <si>
    <t>收到支付宝公众捐款--清现</t>
  </si>
  <si>
    <t>1.151</t>
  </si>
  <si>
    <t>收到支付宝公众捐款--芝君</t>
  </si>
  <si>
    <t>1.152</t>
  </si>
  <si>
    <t>收到支付宝公众捐款--欧阳少娥</t>
  </si>
  <si>
    <t>1.153</t>
  </si>
  <si>
    <t>收到支付宝公众捐款--清清</t>
  </si>
  <si>
    <t>1.154</t>
  </si>
  <si>
    <t>收到支付宝公众捐款--智敏</t>
  </si>
  <si>
    <t>1.155</t>
  </si>
  <si>
    <t>收到支付宝公众捐款--韵婷</t>
  </si>
  <si>
    <t>1.156</t>
  </si>
  <si>
    <t>收到捐款--魏二进</t>
  </si>
  <si>
    <t>1.157</t>
  </si>
  <si>
    <t>收到捐款--廖凤颜</t>
  </si>
  <si>
    <t>1.158</t>
  </si>
  <si>
    <t>收微店义卖捐款</t>
  </si>
  <si>
    <t>1.159</t>
  </si>
  <si>
    <t>1.160</t>
  </si>
  <si>
    <t>1.161</t>
  </si>
  <si>
    <t>收钟爱明代隆华寺释究信捐款</t>
  </si>
  <si>
    <t>1.162</t>
  </si>
  <si>
    <t>收钟爱明代隆华寺佛弟子捐款</t>
  </si>
  <si>
    <t>1.163</t>
  </si>
  <si>
    <t>收davi捐款</t>
  </si>
  <si>
    <t>1.164</t>
  </si>
  <si>
    <t>收娜如捐款</t>
  </si>
  <si>
    <t>1.165</t>
  </si>
  <si>
    <t>收东强捐款</t>
  </si>
  <si>
    <t>1.166</t>
  </si>
  <si>
    <t>收捐赠款-盛刚强、吴勤勤</t>
  </si>
  <si>
    <t>1.167</t>
  </si>
  <si>
    <t>收捐赠款-澳门福州十邑青年联合会</t>
  </si>
  <si>
    <t>1.168</t>
  </si>
  <si>
    <t>收捐赠款-新世界义工队义卖善款</t>
  </si>
  <si>
    <t>1.169</t>
  </si>
  <si>
    <t>收捐赠款-Julian</t>
  </si>
  <si>
    <t>1.170</t>
  </si>
  <si>
    <t>收捐赠款-东莞市传福建筑装饰工程有限公司</t>
  </si>
  <si>
    <t>1.171</t>
  </si>
  <si>
    <t>收捐赠款-凯侨</t>
  </si>
  <si>
    <t>1.172</t>
  </si>
  <si>
    <t>收捐赠款-汤群芳购买网上光头卡</t>
  </si>
  <si>
    <t>1.173</t>
  </si>
  <si>
    <t>收捐赠款-严红健购买网上光头卡</t>
  </si>
  <si>
    <t>1.174</t>
  </si>
  <si>
    <t>收捐赠款-鱼子酱购买网上光头卡</t>
  </si>
  <si>
    <t>1.175</t>
  </si>
  <si>
    <t>收捐赠款-广州中医药大学幼儿园捐给愿望成真项目</t>
  </si>
  <si>
    <t>1.176</t>
  </si>
  <si>
    <t>收捐赠款-Chiaki捐给愿望成真项目</t>
  </si>
  <si>
    <t>1.177</t>
  </si>
  <si>
    <t>收捐赠款-真功夫餐饮管理有限公司为益动广东愿望成真项目义卖筹款</t>
  </si>
  <si>
    <t>1.178</t>
  </si>
  <si>
    <t>收捐赠款-招商信诺人寿保险有限公司捐赠2015年医院游戏服务圣诞节慰问活动费</t>
  </si>
  <si>
    <t>1.179</t>
  </si>
  <si>
    <t>1.180</t>
  </si>
  <si>
    <t>收捐赠款-广州市宗教界公益慈善联合会捐赠医路相伴项目款</t>
  </si>
  <si>
    <t>1.181</t>
  </si>
  <si>
    <t>收捐赠款-无锡灵山慈善基金会 乐捐项目：癌症患儿入院资料包</t>
  </si>
  <si>
    <t>1.182</t>
  </si>
  <si>
    <t>收广州尊博医疗器械有限公司捐赠款--医院游戏服务2015年圣诞慰问</t>
  </si>
  <si>
    <t>1.183</t>
  </si>
  <si>
    <t>收广州中医药学院研究生志愿服务队捐赠款--医院游戏服务</t>
  </si>
  <si>
    <t>1.184</t>
  </si>
  <si>
    <t>收捐款-无锡灵山慈善基金会</t>
  </si>
  <si>
    <t>1.185</t>
  </si>
  <si>
    <t>收到捐赠收入 愿望成真项目--房建彬</t>
  </si>
  <si>
    <t>1.186</t>
  </si>
  <si>
    <t>收到捐款 医院游戏服务项目--无锡灵山慈善基金会</t>
  </si>
  <si>
    <t>1.187</t>
  </si>
  <si>
    <t>收到捐款 医院游戏服务项目2016元宵慰问活动--招商信诺人寿保险有限公司</t>
  </si>
  <si>
    <t>1.188</t>
  </si>
  <si>
    <t>收捐款 传播部同行计划文化产品制作--广东省麦田教育基金会</t>
  </si>
  <si>
    <t>1.189</t>
  </si>
  <si>
    <t>收捐款 GG项目第六期资助款金丝带联盟项目--GENEVA_GLOBAL_INCGRANT（美元44192.38，汇率6.5187）</t>
  </si>
  <si>
    <t>1.190</t>
  </si>
  <si>
    <t>收捐款 GG项目第六期资助款游戏辅导项目--GENEVA_GLOBAL_INCGRANT（美元44192.38，汇率6.5187）</t>
  </si>
  <si>
    <t>1.191</t>
  </si>
  <si>
    <t>收捐款 郭登瑞捐赠北京金丝带专用</t>
  </si>
  <si>
    <t>1.192</t>
  </si>
  <si>
    <t>1.193</t>
  </si>
  <si>
    <t>收捐款--广东省千禾社区公益基金会 捐赠益动广东愿望成真项目</t>
  </si>
  <si>
    <t>1.194</t>
  </si>
  <si>
    <t>收捐款--广东省千禾社区公益基金会 捐赠益动广东医院游戏服务项目</t>
  </si>
  <si>
    <t>1.195</t>
  </si>
  <si>
    <t>收捐款--中国扶贫基金会 捐赠民生爱的力量-医路相伴项目</t>
  </si>
  <si>
    <t>1.196</t>
  </si>
  <si>
    <t>收捐款-魏钦胜 捐赠医院游戏服务六一儿童节礼物</t>
  </si>
  <si>
    <t>1.197</t>
  </si>
  <si>
    <t>收捐款--广州尊博医疗器械有限公司 捐赠医院游戏服务六一儿童节中山二院慰问款</t>
  </si>
  <si>
    <t>1.198</t>
  </si>
  <si>
    <t>收捐款--招商信诺人寿保险有限公司 捐赠医院游戏服务六一儿童节中山二院慰问款</t>
  </si>
  <si>
    <t>1.199</t>
  </si>
  <si>
    <t>收捐款--董东晴的儿童客户 捐赠愿望成真项目实现患儿愿望款</t>
  </si>
  <si>
    <t>1.200</t>
  </si>
  <si>
    <t>收捐款--广州市民政局 捐赠愿望成真公益创投资助款</t>
  </si>
  <si>
    <t>1.201</t>
  </si>
  <si>
    <t>收捐款--香港鲍广桓儿童慈善基金会 捐赠中国金丝带公益联盟款</t>
  </si>
  <si>
    <t>1.202</t>
  </si>
  <si>
    <t>收捐款-宝玲女士 捐赠愿望成真项目</t>
  </si>
  <si>
    <t>1.203</t>
  </si>
  <si>
    <t>收捐款-上海联劝公益基金会 捐赠医院游戏服务项目汇丰社区陪伴资助款</t>
  </si>
  <si>
    <t>1.204</t>
  </si>
  <si>
    <t>收捐款-魏钦胜（巫惠提代捐） 捐赠医院游戏服务项目用于南方医院中秋活动</t>
  </si>
  <si>
    <t>1.205</t>
  </si>
  <si>
    <t>收捐款-广东省千禾社区公益基金会 捐赠益动广东广州站愿望成真项目</t>
  </si>
  <si>
    <t>1.206</t>
  </si>
  <si>
    <t>收捐款-中国扶贫基金会 捐赠医路相伴项目</t>
  </si>
  <si>
    <t>1.207</t>
  </si>
  <si>
    <t>收捐款-广东公益恤孤助学促进会 捐赠医路相伴项目</t>
  </si>
  <si>
    <t>1.208</t>
  </si>
  <si>
    <t>收捐款 邓棋聪妈妈 捐赠愿望成真项目</t>
  </si>
  <si>
    <t>1.209</t>
  </si>
  <si>
    <t>收捐款 广州尊博医疗器械有限公司捐赠医院游戏服务2016年中秋慰问款</t>
  </si>
  <si>
    <t>1.210</t>
  </si>
  <si>
    <t>收捐款 北京新阳光慈善基金会 捐赠金丝带联盟项目印制《向日葵家庭手册》</t>
  </si>
  <si>
    <t>1.211</t>
  </si>
  <si>
    <t>收捐款 广州市青少年发展基金会 捐赠医路相伴项目</t>
  </si>
  <si>
    <t>1.212</t>
  </si>
  <si>
    <t>收捐款 广州市民政局捐款愿望成真公益创投项目</t>
  </si>
  <si>
    <t>1.213</t>
  </si>
  <si>
    <t>收捐款 中建四局深圳实业有限公司（冯新竹代捐）捐款医院游戏服务项目2016年中秋慰问礼品</t>
  </si>
  <si>
    <t>1.214</t>
  </si>
  <si>
    <t>收捐款 招商信诺人寿保险有限公司 捐医院游戏服务2016年中秋节日慰问</t>
  </si>
  <si>
    <t>1.215</t>
  </si>
  <si>
    <t>收捐款 广州市慈善会 捐医院游戏服务</t>
  </si>
  <si>
    <t>1.216</t>
  </si>
  <si>
    <t>收捐款 周欣涛 捐传播义工团建款</t>
  </si>
  <si>
    <t>1.217</t>
  </si>
  <si>
    <t>收捐款 高文诚 捐北京金丝带款</t>
  </si>
  <si>
    <t>1.218</t>
  </si>
  <si>
    <t>收捐款 北京新阳光慈善基金会捐 金丝带联盟 爱心课堂</t>
  </si>
  <si>
    <t>1.219</t>
  </si>
  <si>
    <t>收捐款 北京新阳光慈善基金会捐 金丝带联盟 小勇士勋章</t>
  </si>
  <si>
    <t>1.220</t>
  </si>
  <si>
    <t>收捐款 北京新阳光慈善基金会捐 金丝带联盟 梦想成真</t>
  </si>
  <si>
    <t>1.221</t>
  </si>
  <si>
    <t>收捐款 平安健康互联网股份有限公司上海分公司 捐医院游戏服务项目圣诞节慰问款</t>
  </si>
  <si>
    <t>1.222</t>
  </si>
  <si>
    <t>收捐款 巫惠提 捐赠医院游戏服务项目元旦春节活动款</t>
  </si>
  <si>
    <t>1.223</t>
  </si>
  <si>
    <t>收捐款 周欣涛 捐赠义工团建款</t>
  </si>
  <si>
    <t>1.224</t>
  </si>
  <si>
    <t>收捐款 广州市慈善会 捐癌症儿童项目款</t>
  </si>
  <si>
    <t>1.225</t>
  </si>
  <si>
    <t>收捐款 GENEVA_GLOBAL_INCGRANT资助联盟项目费用（美金45000，汇率6.9415）</t>
  </si>
  <si>
    <t>1.226</t>
  </si>
  <si>
    <t>收捐款 GENEVA_GLOBAL_INCGRANT资助游戏辅导项目费用（美金45000，汇率6.9415）</t>
  </si>
  <si>
    <t>1.227</t>
  </si>
  <si>
    <t>收捐款 GENEVA_GLOBAL_INCGRANT资助医路相伴项目费用（美金45000，汇率6.9415）</t>
  </si>
  <si>
    <t>1.228</t>
  </si>
  <si>
    <t>收捐款 广州市民政局福彩金资助愿望成真项目社会组织公益创投项目款</t>
  </si>
  <si>
    <t>1.229</t>
  </si>
  <si>
    <t>收捐款 中国扶贫基金会资助愿望成真项目款</t>
  </si>
  <si>
    <t>1.230</t>
  </si>
  <si>
    <t>收捐款 深圳市恩派非盈利组织发展中心资助医院游戏服务项目汇丰资助金</t>
  </si>
  <si>
    <t>1.231</t>
  </si>
  <si>
    <t>收捐款 尊博资助医院游戏服务项目圣诞节慰问款</t>
  </si>
  <si>
    <t>1.232</t>
  </si>
  <si>
    <t>收常海燕捐赠款--癌症儿童公益服务</t>
  </si>
  <si>
    <t>1.233</t>
  </si>
  <si>
    <t>收到捐款 癌症儿童公益服务--邓文涛</t>
  </si>
  <si>
    <t>1.234</t>
  </si>
  <si>
    <t>收到捐款 癌症儿童公益服务--雷勉仪</t>
  </si>
  <si>
    <t>1.235</t>
  </si>
  <si>
    <t>收捐款 GG项目第六期资助款癌症儿童--GENEVA_GLOBAL_INCGRANT（美元44192.38，汇率6.5187）</t>
  </si>
  <si>
    <t>1.236</t>
  </si>
  <si>
    <t>收捐款 赛诺菲（中国）投资有限公司上海分公司-癌症儿童服务</t>
  </si>
  <si>
    <t>1.237</t>
  </si>
  <si>
    <t>收捐款 腾讯公益慈善基金会-癌症儿童服务</t>
  </si>
  <si>
    <t>1.238</t>
  </si>
  <si>
    <t>收到捐款--隆华寺究信师傅（钟爱明代捐） 捐赠癌症儿童公益服务</t>
  </si>
  <si>
    <t>1.239</t>
  </si>
  <si>
    <t>收到捐款--陆垣良、陆玙禧小朋友 捐赠癌症儿童公益服务</t>
  </si>
  <si>
    <t>1.240</t>
  </si>
  <si>
    <t>收到捐款--网上灵析公众 捐赠癌症儿童公益服务</t>
  </si>
  <si>
    <t>1.241</t>
  </si>
  <si>
    <t>收捐款-啊卓 捐赠癌症儿童公益服务</t>
  </si>
  <si>
    <t>1.242</t>
  </si>
  <si>
    <t>收捐款-北京口袋时尚科技有限公司 捐赠癌症儿童公益服务</t>
  </si>
  <si>
    <t>1.243</t>
  </si>
  <si>
    <t>收捐款-香港鲍广桓儿童慈善基金会 捐赠癌症儿童公益服务</t>
  </si>
  <si>
    <t>1.244</t>
  </si>
  <si>
    <t>收捐款-赵晓鹏 捐赠癌症儿童公益服务</t>
  </si>
  <si>
    <t>1.245</t>
  </si>
  <si>
    <t>收捐款--梁琴 捐赠癌症儿童公益服务</t>
  </si>
  <si>
    <t>1.246</t>
  </si>
  <si>
    <t>收捐款-TFBOY粉丝以偶像王俊凯王源名义 捐赠癌症儿童公益服务</t>
  </si>
  <si>
    <t>1.247</t>
  </si>
  <si>
    <t>收捐款-参加“大型康复者家庭联谊活动”成员 捐赠癌症儿童公益服务</t>
  </si>
  <si>
    <t>1.248</t>
  </si>
  <si>
    <t>收捐款-陈凤妮 捐赠癌症儿童公益服务</t>
  </si>
  <si>
    <t>1.249</t>
  </si>
  <si>
    <t>收捐款-大夫山现场义卖 捐赠癌症儿童公益服务</t>
  </si>
  <si>
    <t>1.250</t>
  </si>
  <si>
    <t>收捐款-东莞市传福建筑装饰工程服务有限公司 捐赠癌症儿童公益服务</t>
  </si>
  <si>
    <t>1.251</t>
  </si>
  <si>
    <t>收捐款-豪怡 捐赠癌症儿童公益服务</t>
  </si>
  <si>
    <t>1.252</t>
  </si>
  <si>
    <t>收捐款-黄圣燃爸爸黄海生 捐赠癌症儿童公益服务</t>
  </si>
  <si>
    <t>1.253</t>
  </si>
  <si>
    <t>收捐款-梁伟文 捐赠癌症儿童公益服务</t>
  </si>
  <si>
    <t>1.254</t>
  </si>
  <si>
    <t>收捐款-灵析网上公众 捐赠癌症儿童公益服务</t>
  </si>
  <si>
    <t>1.255</t>
  </si>
  <si>
    <t>收捐款-隆化寺究信师傅（钟爱明代娟） 捐赠癌症儿童公益服务</t>
  </si>
  <si>
    <t>1.256</t>
  </si>
  <si>
    <t>收捐款-齐藤昕 捐赠癌症儿童公益服务</t>
  </si>
  <si>
    <t>1.257</t>
  </si>
  <si>
    <t>收捐款-齐藤昕妈妈刘桂贞 捐赠癌症儿童公益服务</t>
  </si>
  <si>
    <t>1.258</t>
  </si>
  <si>
    <t>收捐款-十周年活动现场公众 捐赠癌症儿童公益服务</t>
  </si>
  <si>
    <t>1.259</t>
  </si>
  <si>
    <t>收捐款-十周年活动支付宝公众 捐赠癌症儿童公益服务</t>
  </si>
  <si>
    <t>1.260</t>
  </si>
  <si>
    <t>收捐款-太原金丝带义工伟 捐赠癌症儿童公益服务</t>
  </si>
  <si>
    <t>1.261</t>
  </si>
  <si>
    <t>收捐款-杨铭曦 捐赠癌症儿童公益服务</t>
  </si>
  <si>
    <t>1.262</t>
  </si>
  <si>
    <t>收捐款-梁生 捐赠癌症儿童公益服务</t>
  </si>
  <si>
    <t>1.263</t>
  </si>
  <si>
    <t>收捐款-廖志云 捐赠癌症儿童公益服务</t>
  </si>
  <si>
    <t>1.264</t>
  </si>
  <si>
    <t>收捐款-麦雪莲 捐赠癌症儿童公益服务</t>
  </si>
  <si>
    <t>1.265</t>
  </si>
  <si>
    <t>收捐款 CoCo 捐癌症儿童公益服务</t>
  </si>
  <si>
    <t>1.266</t>
  </si>
  <si>
    <t>收捐款 Lee-2008b 捐癌症儿童公益服务</t>
  </si>
  <si>
    <t>1.267</t>
  </si>
  <si>
    <t>收捐款 梁伟华 捐癌症儿童公益服务</t>
  </si>
  <si>
    <t>1.268</t>
  </si>
  <si>
    <t>收捐款 灵析网上公众 捐癌症儿童公益服务</t>
  </si>
  <si>
    <t>1.269</t>
  </si>
  <si>
    <t>1.270</t>
  </si>
  <si>
    <t>1.271</t>
  </si>
  <si>
    <t>收捐款 意缘网络科技（上海）有限公司 捐癌症儿童公益服务</t>
  </si>
  <si>
    <t>1.272</t>
  </si>
  <si>
    <t>收捐款 廖陵儿捐款癌症儿童公益服务</t>
  </si>
  <si>
    <t>1.273</t>
  </si>
  <si>
    <t>收捐款 马海伦、霍颂基捐款癌症儿童公益服务</t>
  </si>
  <si>
    <t>1.274</t>
  </si>
  <si>
    <t>收捐款 支付宝公众捐款癌症儿童公益服务</t>
  </si>
  <si>
    <t>1.275</t>
  </si>
  <si>
    <t>收捐款 Ho806 捐癌症儿童公益服务</t>
  </si>
  <si>
    <t>1.276</t>
  </si>
  <si>
    <t>收捐款 新世界义工队 捐癌症儿童公益服务</t>
  </si>
  <si>
    <t>1.277</t>
  </si>
  <si>
    <t>收捐赠购物卡 广州市慈善会 捐赠癌症儿童公益服务</t>
  </si>
  <si>
    <t>1.278</t>
  </si>
  <si>
    <t>收捐款 北京口袋时尚科技有限公司 捐癌症儿童项目款</t>
  </si>
  <si>
    <t>1.279</t>
  </si>
  <si>
    <t>收捐款 灵析公众 捐癌症儿童项目款</t>
  </si>
  <si>
    <t>1.280</t>
  </si>
  <si>
    <t>收捐款 逸陶 捐癌症儿童项目款</t>
  </si>
  <si>
    <t>1.281</t>
  </si>
  <si>
    <t>收捐款 张奎 捐癌症儿童项目款</t>
  </si>
  <si>
    <t>1.282</t>
  </si>
  <si>
    <t>收捐款 GENEVA_GLOBAL_INCGRANT资助行政费用（美金45000，汇率6.9415）</t>
  </si>
  <si>
    <t>1.283</t>
  </si>
  <si>
    <t>收捐款 新世界义工队义卖款 捐赠癌症儿童项目</t>
  </si>
  <si>
    <t>……</t>
  </si>
  <si>
    <t>小计</t>
  </si>
  <si>
    <t>2、 会费收入</t>
  </si>
  <si>
    <t>3、 提供服务收入</t>
  </si>
  <si>
    <t>4、 商品销售收入</t>
  </si>
  <si>
    <t>5、 政府补助收入</t>
  </si>
  <si>
    <t>6、 投资收益</t>
  </si>
  <si>
    <t>7、 其他收入</t>
  </si>
  <si>
    <t>利息收入</t>
  </si>
  <si>
    <t>社区服务中心党费</t>
  </si>
  <si>
    <t>本表为《业务活动表》或《利润表》中各项收入的明细表，对机构的收入按“类别”和“明细类别”详细列示。</t>
  </si>
  <si>
    <t>本表"合计"行应等于《业务活动表》的“收入合计”行金额，或等于《利润表》的“营业收入”与“营业外收入”之和。</t>
  </si>
  <si>
    <t>明细类别：根据本机构业务特点自行确定明细类别的具体内容。</t>
  </si>
  <si>
    <t>06 项 目 支 出 明 细 表</t>
  </si>
  <si>
    <t>项目名称</t>
  </si>
  <si>
    <t>项目周期</t>
  </si>
  <si>
    <t>支出比重</t>
  </si>
  <si>
    <t>支出合计(A) (A=B+C+D)</t>
  </si>
  <si>
    <t>业务活动成本(B)</t>
  </si>
  <si>
    <t>购置资产额(C)</t>
  </si>
  <si>
    <r>
      <t>分担机构管理费用</t>
    </r>
    <r>
      <rPr>
        <b/>
        <sz val="10"/>
        <rFont val="宋体"/>
        <charset val="134"/>
      </rPr>
      <t>(D)</t>
    </r>
  </si>
  <si>
    <t>总额</t>
  </si>
  <si>
    <t>其中：直接资助额</t>
  </si>
  <si>
    <t>金丝带联盟项目</t>
  </si>
  <si>
    <t>2016.01-2016.12</t>
  </si>
  <si>
    <t>儿童癌症公益传播项目</t>
  </si>
  <si>
    <t>愿望成真项目</t>
  </si>
  <si>
    <t>医路相伴项目</t>
  </si>
  <si>
    <t>医院游戏项目</t>
  </si>
  <si>
    <t>游戏辅导项目</t>
  </si>
  <si>
    <t>项目支出分为“业务活动成本”、“购置资产额”和“分担机构管理费用”三类，其中“购置资产额”指项目执行中购置的所有权属于本机构的固定资产、无形资产等长期资产的购置成本，“分担机构管理费用”指项目分担的机构管理费用、筹资费用及其他费用金额。</t>
  </si>
  <si>
    <t>一级、二级披露的机构可简化填写本表，只填写“项目名称”与“支出合计”两列。</t>
  </si>
  <si>
    <t>“项目周期”填写项目起止年月。</t>
  </si>
  <si>
    <t>规模较大、项目较多的机构可以将项目分类汇总填写，将表头的“项目名称”改为“项目类别”，“项目周期”改为“项目数量（个）”。</t>
  </si>
  <si>
    <t>以持续性服务为主的机构可以按业务分类填写，将表头的“项目名称”改为“业务类型”，“项目周期”改为“业务简介”。</t>
  </si>
  <si>
    <t>本表“业务活动成本”的“总额”合计数应与《业务活动表》中的“业务活动成本”行金额相符。</t>
  </si>
  <si>
    <t>07 管 理 费 用 明 细 表</t>
  </si>
  <si>
    <t>费用项目</t>
  </si>
  <si>
    <t>人员薪酬</t>
  </si>
  <si>
    <t>社会保障缴费</t>
  </si>
  <si>
    <t>其他福利费</t>
  </si>
  <si>
    <t>团队建设</t>
  </si>
  <si>
    <t>公积金</t>
  </si>
  <si>
    <t>保险费</t>
  </si>
  <si>
    <t>物资</t>
  </si>
  <si>
    <t>办公家具</t>
  </si>
  <si>
    <t>折旧</t>
  </si>
  <si>
    <t>其他物料耗费</t>
  </si>
  <si>
    <t>办公费</t>
  </si>
  <si>
    <t>印刷费</t>
  </si>
  <si>
    <t>服务费</t>
  </si>
  <si>
    <t>水电费</t>
  </si>
  <si>
    <t>邮寄费</t>
  </si>
  <si>
    <t>电话通讯费</t>
  </si>
  <si>
    <t>交通费</t>
  </si>
  <si>
    <t>差旅费</t>
  </si>
  <si>
    <t>修理费</t>
  </si>
  <si>
    <t>租赁费</t>
  </si>
  <si>
    <t>会议费</t>
  </si>
  <si>
    <t>银行手续费</t>
  </si>
  <si>
    <t>其他日常费用</t>
  </si>
  <si>
    <t>评估及审计费</t>
  </si>
  <si>
    <t>专家培训费</t>
  </si>
  <si>
    <t>残疾人就业保障金</t>
  </si>
  <si>
    <t>党支部活动物资</t>
  </si>
  <si>
    <t>本表为《业务活动表》或《利润表》中管理费用的明细表。</t>
  </si>
  <si>
    <t>除已列出的费用项目外，机构可根据实际情况增加本机构发生额较大的主要费用项目。</t>
  </si>
  <si>
    <t>本表“合计”数应等于《业务活动表》或《利润表》的“管理费用”。</t>
  </si>
  <si>
    <t>14 重 大 项 目 收 支 明 细 表</t>
  </si>
  <si>
    <t>本期支出 (A)</t>
  </si>
  <si>
    <t>本期支出占机构总支出的比重 (B)</t>
  </si>
  <si>
    <t>累计收入 (C)</t>
  </si>
  <si>
    <r>
      <t xml:space="preserve">累计支出 </t>
    </r>
    <r>
      <rPr>
        <b/>
        <sz val="10"/>
        <rFont val="宋体"/>
        <charset val="134"/>
      </rPr>
      <t>(D)</t>
    </r>
  </si>
  <si>
    <r>
      <t>期末余额  (E)</t>
    </r>
    <r>
      <rPr>
        <b/>
        <sz val="10"/>
        <rFont val="宋体"/>
        <charset val="134"/>
      </rPr>
      <t xml:space="preserve"> (E=C-D)</t>
    </r>
  </si>
  <si>
    <t>分担机构管理费用的标准或依据</t>
  </si>
  <si>
    <t>合计 (D)</t>
  </si>
  <si>
    <t>业务活动成本 (D1)</t>
  </si>
  <si>
    <t>购置资产额 (D2)</t>
  </si>
  <si>
    <t>分担机构管理费用 (D3)</t>
  </si>
  <si>
    <t>业务活动成本总额 (D1)</t>
  </si>
  <si>
    <t>其中：直接资助额 (D1.1)</t>
  </si>
  <si>
    <t>其中：人员费用 (D1.2)</t>
  </si>
  <si>
    <t>其中：物资 (D1.3)</t>
  </si>
  <si>
    <t>其中：其他重大费用2 (D1.4)</t>
  </si>
  <si>
    <t>201601-201612</t>
  </si>
  <si>
    <t>医院游戏服务项目</t>
  </si>
  <si>
    <t>201601-201613</t>
  </si>
  <si>
    <t>201601-201614</t>
  </si>
  <si>
    <t>201601-201615</t>
  </si>
  <si>
    <t>201601-201616</t>
  </si>
  <si>
    <t>本表从重大项目的资金角度披露重大项目的累计收入、累计支出以及资金余额。</t>
  </si>
  <si>
    <t>重大项目是指项目本期支出额占机构总支出10%（含）以上的项目，或本期支出额虽占机构总支出10%以下但机构认为性质重要的项目。“机构总支出”是指“业务活动表”中的“费用合计”与当期的固定资产采购额之和。</t>
  </si>
  <si>
    <t>重大项目支出分为“业务活动成本”、“购置资产额”和“分担机构运营管理费”三类，其中“购置资产额”指项目执行中购置的所有权属于本机构的固定资产、无形资产等长期资产的购置成本，“分担机构运营管理费”指项目分担机构的管理费用、筹资费用和其他费用的金额。</t>
  </si>
  <si>
    <t>“直接资助额”包括直接资助给受益对象的资金和物资。</t>
  </si>
  <si>
    <t>对于全部资金来源于限定性收入的重大项目，如果项目执行过程中因收入未及时到位而产生机构垫付资金的情况，“累计支出合计”可以大于“累计收入”，“期末余额”为负。</t>
  </si>
  <si>
    <t>“其他重大费用”是指占该项目“累计支出合计”10%（含）以上的费用。</t>
  </si>
  <si>
    <t>如果项目支出中有“分担机构管理费用”，需注明分担标准或依据，如：按项目预算金额分担，按项目支出占机构整体项目支出的比例分担，按与资助方达成的协议分担等。</t>
  </si>
  <si>
    <t>08 筹 资 费 用 明 细 表</t>
  </si>
  <si>
    <t>运费</t>
  </si>
  <si>
    <t>答谢物资制作</t>
  </si>
  <si>
    <t>筹资活动物资</t>
  </si>
  <si>
    <t>咨询费</t>
  </si>
  <si>
    <t>本表为《业务活动表》中筹资费用的明细表，“合计”数应等于《业务活动表》的“筹资费用”。</t>
  </si>
  <si>
    <t>对于二级披露的工商注册的机构，本表为《利润表》中销售费用的明细表，“合计”数应等于《利润表》的“销售费用”。</t>
  </si>
  <si>
    <t>09 其 他 费 用 明 细 表</t>
  </si>
  <si>
    <t>本表为《业务活动表》中其他费用的明细表，“合计”数应等于《业务活动表》的“其他费用”。</t>
  </si>
  <si>
    <t>对于二级披露的工商注册的机构，本表为《利润表》中财务费用的明细表，“合计”数应等于《利润表》的“财务费用”。</t>
  </si>
  <si>
    <t>11 前 五 大 捐 赠 方 / 客 户</t>
  </si>
  <si>
    <t>捐赠方/客户</t>
  </si>
  <si>
    <t>是否 关联方</t>
  </si>
  <si>
    <t>收入</t>
  </si>
  <si>
    <t>占机构总收入的比重</t>
  </si>
  <si>
    <t>GENEVA_GLOBAL_INCGRANT</t>
  </si>
  <si>
    <t>否</t>
  </si>
  <si>
    <t>中国扶贫基金会</t>
  </si>
  <si>
    <t>广州市慈善会</t>
  </si>
  <si>
    <t>无锡灵山慈善基金会</t>
  </si>
  <si>
    <t>鲍广桓儿童慈善基金会</t>
  </si>
  <si>
    <t>本表中的“捐赠方/客户”包括捐赠方、客户、会员、给予政府补贴收入的政府机关等。</t>
  </si>
  <si>
    <r>
      <t>如有不同意公开信息的捐赠方，在“捐赠方</t>
    </r>
    <r>
      <rPr>
        <sz val="10"/>
        <rFont val="宋体"/>
        <charset val="134"/>
      </rPr>
      <t>/客户</t>
    </r>
    <r>
      <rPr>
        <sz val="10"/>
        <rFont val="宋体"/>
        <charset val="134"/>
      </rPr>
      <t>”栏填写“匿名捐赠人”；但本机构的关联方不得匿名。</t>
    </r>
  </si>
  <si>
    <t>12 前 五 大 供 应 商</t>
  </si>
  <si>
    <t>供应商</t>
  </si>
  <si>
    <t>采购额</t>
  </si>
  <si>
    <t>占机构总采购额的比重</t>
  </si>
  <si>
    <t>广州市恩彩纸制品有限公司</t>
  </si>
  <si>
    <t>广州市茵盛电脑科技有限公司</t>
  </si>
  <si>
    <t>重庆赢盛达科技有限公司</t>
  </si>
  <si>
    <t>广州晶东贸易有限公司</t>
  </si>
  <si>
    <t>广东省中国青年旅行社</t>
  </si>
  <si>
    <t>本表中的采购包括物资、固定资产、场地租赁、服务、劳务等各类采购。</t>
  </si>
  <si>
    <t>“总采购额”是指除直接资金资助和人员费用外的本期支出总额。</t>
  </si>
  <si>
    <t>13 重 大 事 项 说 明</t>
  </si>
  <si>
    <t>重大事项描述</t>
  </si>
  <si>
    <t>对本机构的影响</t>
  </si>
  <si>
    <t>影响金额
（如有）</t>
  </si>
  <si>
    <t>本年度参与义工人次达3408人次，合1237人，服务时数合计14686小时。</t>
  </si>
  <si>
    <t>公众参与度高，公众认可度提升</t>
  </si>
  <si>
    <t xml:space="preserve">2016年9月，获得广州市公益慈善联合会、广州市慈善会，2016年度“最具影响力慈善组织”。愿望成真项目获得2016年度“最具影响力慈善项目”。
2016年7月，医院游戏服务项目获得广州市慈善会第二届广州福彩公益慈善项目大赛“十大优秀创新慈善项目”。
2016年4月，获得广州市义务工作者联合会“全民义工组织奖”。
    2016年1月，医路相伴项目获得广州市社会组织联合会“2015年度广州市优秀公益创投项目”。
    2016年1月，医路相伴项目获得广州市社会组织管理局“第二届广州市社会组织公益创投”活动优秀项目。
</t>
  </si>
  <si>
    <t>公信力提升</t>
  </si>
  <si>
    <t>重大事项是指会计期间内发生的对本机构业务开展过程或业务目标的实现有重大影响的事项。包括：</t>
  </si>
  <si>
    <t>·本机构组织实现的由捐赠方直接向受益人捐赠的事项（如，助学款-由本机构发起、审核、联络、确认，但款项由捐赠方直接付款给受赠方，未经本机构收支）。</t>
  </si>
  <si>
    <t>·本机构受到政府相关部门的公开表彰或批评、奖励或处罚，取得的行业相关资质、评级等。</t>
  </si>
  <si>
    <t>·本机构与捐赠方、受益人、客户、供应商、员工、理事等单位或个人之间的重大纠纷或诉讼。</t>
  </si>
  <si>
    <t>·本机构接收的志愿服务的时长或价值，免费接收的不便记作收入的物资、服务等。</t>
  </si>
  <si>
    <t>·其他有重大影响的事项。</t>
  </si>
  <si>
    <t>10 近 三 年 主 要 会 计 数 据</t>
  </si>
  <si>
    <r>
      <t xml:space="preserve">表 </t>
    </r>
    <r>
      <rPr>
        <b/>
        <sz val="10"/>
        <rFont val="宋体"/>
        <charset val="134"/>
      </rPr>
      <t xml:space="preserve">  </t>
    </r>
    <r>
      <rPr>
        <b/>
        <sz val="10"/>
        <rFont val="宋体"/>
        <charset val="134"/>
      </rPr>
      <t>项</t>
    </r>
  </si>
  <si>
    <t>2015年度</t>
  </si>
  <si>
    <t>前年同期</t>
  </si>
  <si>
    <t xml:space="preserve">  捐赠收入</t>
  </si>
  <si>
    <t>加大筹资力度</t>
  </si>
  <si>
    <t xml:space="preserve">  提供服务收入</t>
  </si>
  <si>
    <t xml:space="preserve">  商品销售收入</t>
  </si>
  <si>
    <t xml:space="preserve">  政府补助收入</t>
  </si>
  <si>
    <t xml:space="preserve">  投资收益</t>
  </si>
  <si>
    <t xml:space="preserve">  其他收入</t>
  </si>
  <si>
    <t xml:space="preserve">  业务活动成本</t>
  </si>
  <si>
    <t xml:space="preserve">  管理费用</t>
  </si>
  <si>
    <t xml:space="preserve">  筹资费用</t>
  </si>
  <si>
    <t>对项目进行宣传推介费用增加</t>
  </si>
  <si>
    <t xml:space="preserve">  其他费用</t>
  </si>
  <si>
    <t>资产合计</t>
  </si>
  <si>
    <t>负债合计</t>
  </si>
  <si>
    <t>计提工资待发放</t>
  </si>
  <si>
    <t>净资产合计</t>
  </si>
  <si>
    <t>本年度全职人员增加</t>
  </si>
  <si>
    <t>本表中的本年数据和上年数据从其他报表自动取数，前年数据依据以前年度披露的财务报告填写。</t>
  </si>
  <si>
    <t>“同比增减”超过50%为“重大变动”。对近三年内出现重大变动的会计数据需说明变动原因。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</si>
</sst>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76" formatCode="[$-F800]dddd\,\ mmmm\ dd\,\ yyyy"/>
    <numFmt numFmtId="177" formatCode="0.0%"/>
    <numFmt numFmtId="178" formatCode="#,##0.00_ "/>
    <numFmt numFmtId="179" formatCode="#,##0.00##_ "/>
    <numFmt numFmtId="180" formatCode="0.00;[Red]0.00"/>
  </numFmts>
  <fonts count="63" x14ac:knownFonts="1">
    <font>
      <sz val="12"/>
      <name val="宋体"/>
      <charset val="134"/>
    </font>
    <font>
      <sz val="10"/>
      <name val="宋体"/>
      <charset val="134"/>
    </font>
    <font>
      <b/>
      <sz val="18"/>
      <name val="黑体"/>
      <family val="3"/>
      <charset val="134"/>
    </font>
    <font>
      <b/>
      <sz val="10"/>
      <name val="宋体"/>
      <charset val="134"/>
    </font>
    <font>
      <sz val="9"/>
      <name val="宋体"/>
      <charset val="134"/>
    </font>
    <font>
      <b/>
      <sz val="20"/>
      <name val="黑体"/>
      <family val="3"/>
      <charset val="134"/>
    </font>
    <font>
      <sz val="9"/>
      <name val="Times New Roman"/>
      <family val="1"/>
    </font>
    <font>
      <sz val="10"/>
      <name val="Times New Roman"/>
      <family val="1"/>
    </font>
    <font>
      <sz val="9.9499999999999993"/>
      <color indexed="17"/>
      <name val="Verdana"/>
      <family val="2"/>
    </font>
    <font>
      <sz val="20"/>
      <name val="黑体"/>
      <family val="3"/>
      <charset val="134"/>
    </font>
    <font>
      <b/>
      <sz val="10"/>
      <color indexed="8"/>
      <name val="宋体"/>
      <charset val="134"/>
    </font>
    <font>
      <sz val="12"/>
      <name val="Times New Roman"/>
      <family val="1"/>
    </font>
    <font>
      <b/>
      <sz val="16"/>
      <color indexed="8"/>
      <name val="宋体"/>
      <charset val="134"/>
    </font>
    <font>
      <b/>
      <sz val="16"/>
      <color indexed="8"/>
      <name val="Times New Roman"/>
      <family val="1"/>
    </font>
    <font>
      <sz val="10"/>
      <color indexed="8"/>
      <name val="Times New Roman"/>
      <family val="1"/>
    </font>
    <font>
      <sz val="10"/>
      <color indexed="8"/>
      <name val="宋体"/>
      <charset val="134"/>
    </font>
    <font>
      <b/>
      <sz val="20"/>
      <name val="宋体"/>
      <charset val="134"/>
    </font>
    <font>
      <b/>
      <sz val="12"/>
      <name val="Times New Roman"/>
      <family val="1"/>
    </font>
    <font>
      <sz val="12"/>
      <color indexed="8"/>
      <name val="Times New Roman"/>
      <family val="1"/>
    </font>
    <font>
      <b/>
      <sz val="18"/>
      <name val="宋体"/>
      <charset val="134"/>
    </font>
    <font>
      <b/>
      <sz val="18"/>
      <name val="Times New Roman"/>
      <family val="1"/>
    </font>
    <font>
      <sz val="10"/>
      <color indexed="10"/>
      <name val="宋体"/>
      <charset val="134"/>
    </font>
    <font>
      <sz val="18"/>
      <name val="黑体"/>
      <family val="3"/>
      <charset val="134"/>
    </font>
    <font>
      <b/>
      <sz val="16"/>
      <name val="宋体"/>
      <charset val="134"/>
    </font>
    <font>
      <sz val="9.5"/>
      <color indexed="8"/>
      <name val="宋体"/>
      <charset val="134"/>
    </font>
    <font>
      <sz val="12"/>
      <color indexed="8"/>
      <name val="宋体"/>
      <charset val="134"/>
    </font>
    <font>
      <b/>
      <sz val="9.5"/>
      <color indexed="8"/>
      <name val="宋体"/>
      <charset val="134"/>
    </font>
    <font>
      <sz val="9.5"/>
      <name val="宋体"/>
      <charset val="134"/>
    </font>
    <font>
      <b/>
      <sz val="9.5"/>
      <name val="宋体"/>
      <charset val="134"/>
    </font>
    <font>
      <sz val="11"/>
      <name val="宋体"/>
      <charset val="134"/>
    </font>
    <font>
      <u/>
      <sz val="12"/>
      <color indexed="12"/>
      <name val="宋体"/>
      <charset val="134"/>
    </font>
    <font>
      <b/>
      <sz val="18"/>
      <color indexed="8"/>
      <name val="黑体"/>
      <family val="3"/>
      <charset val="134"/>
    </font>
    <font>
      <sz val="9.35"/>
      <name val="Wingdings"/>
      <charset val="2"/>
    </font>
    <font>
      <sz val="9.5"/>
      <name val="Wingdings"/>
      <charset val="2"/>
    </font>
    <font>
      <sz val="14"/>
      <name val="宋体"/>
      <charset val="134"/>
    </font>
    <font>
      <sz val="9.5"/>
      <color indexed="10"/>
      <name val="宋体"/>
      <charset val="134"/>
    </font>
    <font>
      <sz val="9.5"/>
      <color indexed="10"/>
      <name val="Arial"/>
      <family val="2"/>
    </font>
    <font>
      <sz val="9.5"/>
      <name val="Arial"/>
      <family val="2"/>
    </font>
    <font>
      <sz val="9.5"/>
      <color indexed="14"/>
      <name val="宋体"/>
      <charset val="134"/>
    </font>
    <font>
      <sz val="11"/>
      <color indexed="9"/>
      <name val="宋体"/>
      <charset val="134"/>
    </font>
    <font>
      <b/>
      <sz val="11"/>
      <color indexed="8"/>
      <name val="宋体"/>
      <charset val="134"/>
    </font>
    <font>
      <sz val="11"/>
      <color indexed="8"/>
      <name val="宋体"/>
      <charset val="134"/>
    </font>
    <font>
      <b/>
      <sz val="11"/>
      <color indexed="9"/>
      <name val="宋体"/>
      <charset val="134"/>
    </font>
    <font>
      <b/>
      <sz val="15"/>
      <color indexed="56"/>
      <name val="宋体"/>
      <charset val="134"/>
    </font>
    <font>
      <b/>
      <sz val="18"/>
      <color indexed="56"/>
      <name val="宋体"/>
      <charset val="134"/>
    </font>
    <font>
      <sz val="11"/>
      <color indexed="20"/>
      <name val="宋体"/>
      <charset val="134"/>
    </font>
    <font>
      <b/>
      <sz val="13"/>
      <color indexed="56"/>
      <name val="宋体"/>
      <charset val="134"/>
    </font>
    <font>
      <sz val="11"/>
      <color indexed="62"/>
      <name val="宋体"/>
      <charset val="134"/>
    </font>
    <font>
      <sz val="11"/>
      <color indexed="10"/>
      <name val="宋体"/>
      <charset val="134"/>
    </font>
    <font>
      <b/>
      <sz val="11"/>
      <color indexed="63"/>
      <name val="宋体"/>
      <charset val="134"/>
    </font>
    <font>
      <i/>
      <sz val="11"/>
      <color indexed="23"/>
      <name val="宋体"/>
      <charset val="134"/>
    </font>
    <font>
      <b/>
      <sz val="11"/>
      <color indexed="56"/>
      <name val="宋体"/>
      <charset val="134"/>
    </font>
    <font>
      <b/>
      <sz val="11"/>
      <color indexed="52"/>
      <name val="宋体"/>
      <charset val="134"/>
    </font>
    <font>
      <sz val="11"/>
      <color indexed="17"/>
      <name val="宋体"/>
      <charset val="134"/>
    </font>
    <font>
      <sz val="11"/>
      <color indexed="52"/>
      <name val="宋体"/>
      <charset val="134"/>
    </font>
    <font>
      <sz val="11"/>
      <color indexed="60"/>
      <name val="宋体"/>
      <charset val="134"/>
    </font>
    <font>
      <vertAlign val="superscript"/>
      <sz val="10"/>
      <name val="宋体"/>
      <charset val="134"/>
    </font>
    <font>
      <vertAlign val="superscript"/>
      <sz val="9.5"/>
      <color indexed="8"/>
      <name val="宋体"/>
      <charset val="134"/>
    </font>
    <font>
      <sz val="9.5"/>
      <color indexed="8"/>
      <name val="Arial"/>
      <family val="2"/>
    </font>
    <font>
      <vertAlign val="superscript"/>
      <sz val="9.5"/>
      <name val="宋体"/>
      <charset val="134"/>
    </font>
    <font>
      <sz val="9.5"/>
      <color indexed="56"/>
      <name val="宋体"/>
      <charset val="134"/>
    </font>
    <font>
      <sz val="12"/>
      <name val="宋体"/>
      <charset val="134"/>
    </font>
    <font>
      <sz val="9"/>
      <name val="宋体"/>
      <family val="3"/>
      <charset val="134"/>
    </font>
  </fonts>
  <fills count="2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46"/>
        <bgColor indexed="64"/>
      </patternFill>
    </fill>
    <fill>
      <patternFill patternType="solid">
        <fgColor indexed="52"/>
        <bgColor indexed="64"/>
      </patternFill>
    </fill>
    <fill>
      <patternFill patternType="solid">
        <fgColor indexed="11"/>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10"/>
        <bgColor indexed="64"/>
      </patternFill>
    </fill>
    <fill>
      <patternFill patternType="solid">
        <fgColor indexed="51"/>
        <bgColor indexed="64"/>
      </patternFill>
    </fill>
    <fill>
      <patternFill patternType="solid">
        <fgColor indexed="36"/>
        <bgColor indexed="64"/>
      </patternFill>
    </fill>
    <fill>
      <patternFill patternType="solid">
        <fgColor indexed="43"/>
        <bgColor indexed="64"/>
      </patternFill>
    </fill>
    <fill>
      <patternFill patternType="solid">
        <fgColor indexed="41"/>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53"/>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rgb="FFFFFF00"/>
        <bgColor indexed="64"/>
      </patternFill>
    </fill>
  </fills>
  <borders count="122">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8"/>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10"/>
      </left>
      <right/>
      <top style="double">
        <color indexed="10"/>
      </top>
      <bottom style="double">
        <color indexed="10"/>
      </bottom>
      <diagonal/>
    </border>
    <border>
      <left/>
      <right/>
      <top style="double">
        <color indexed="10"/>
      </top>
      <bottom style="double">
        <color indexed="10"/>
      </bottom>
      <diagonal/>
    </border>
    <border>
      <left/>
      <right style="double">
        <color indexed="10"/>
      </right>
      <top style="double">
        <color indexed="10"/>
      </top>
      <bottom style="double">
        <color indexed="10"/>
      </bottom>
      <diagonal/>
    </border>
    <border>
      <left style="double">
        <color indexed="10"/>
      </left>
      <right style="hair">
        <color indexed="8"/>
      </right>
      <top style="double">
        <color indexed="10"/>
      </top>
      <bottom style="hair">
        <color indexed="8"/>
      </bottom>
      <diagonal/>
    </border>
    <border>
      <left/>
      <right style="hair">
        <color indexed="8"/>
      </right>
      <top style="double">
        <color indexed="10"/>
      </top>
      <bottom style="hair">
        <color indexed="8"/>
      </bottom>
      <diagonal/>
    </border>
    <border>
      <left style="hair">
        <color indexed="8"/>
      </left>
      <right/>
      <top style="double">
        <color indexed="10"/>
      </top>
      <bottom style="hair">
        <color indexed="8"/>
      </bottom>
      <diagonal/>
    </border>
    <border>
      <left/>
      <right/>
      <top style="double">
        <color indexed="10"/>
      </top>
      <bottom style="hair">
        <color indexed="8"/>
      </bottom>
      <diagonal/>
    </border>
    <border>
      <left/>
      <right style="double">
        <color indexed="10"/>
      </right>
      <top style="double">
        <color indexed="10"/>
      </top>
      <bottom style="hair">
        <color indexed="8"/>
      </bottom>
      <diagonal/>
    </border>
    <border>
      <left style="double">
        <color indexed="10"/>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double">
        <color indexed="10"/>
      </right>
      <top style="hair">
        <color indexed="8"/>
      </top>
      <bottom style="hair">
        <color indexed="8"/>
      </bottom>
      <diagonal/>
    </border>
    <border>
      <left style="double">
        <color indexed="10"/>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double">
        <color indexed="10"/>
      </left>
      <right style="hair">
        <color indexed="8"/>
      </right>
      <top style="hair">
        <color indexed="8"/>
      </top>
      <bottom style="hair">
        <color indexed="64"/>
      </bottom>
      <diagonal/>
    </border>
    <border>
      <left/>
      <right style="hair">
        <color indexed="8"/>
      </right>
      <top style="hair">
        <color indexed="8"/>
      </top>
      <bottom style="hair">
        <color indexed="64"/>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double">
        <color indexed="10"/>
      </right>
      <top style="hair">
        <color indexed="8"/>
      </top>
      <bottom style="hair">
        <color indexed="64"/>
      </bottom>
      <diagonal/>
    </border>
    <border>
      <left style="hair">
        <color indexed="8"/>
      </left>
      <right/>
      <top style="hair">
        <color indexed="64"/>
      </top>
      <bottom style="double">
        <color indexed="10"/>
      </bottom>
      <diagonal/>
    </border>
    <border>
      <left/>
      <right/>
      <top style="hair">
        <color indexed="64"/>
      </top>
      <bottom style="double">
        <color indexed="10"/>
      </bottom>
      <diagonal/>
    </border>
    <border>
      <left/>
      <right style="double">
        <color indexed="10"/>
      </right>
      <top style="hair">
        <color indexed="64"/>
      </top>
      <bottom style="double">
        <color indexed="10"/>
      </bottom>
      <diagonal/>
    </border>
    <border>
      <left style="double">
        <color indexed="10"/>
      </left>
      <right style="hair">
        <color indexed="8"/>
      </right>
      <top style="double">
        <color indexed="10"/>
      </top>
      <bottom/>
      <diagonal/>
    </border>
    <border>
      <left/>
      <right/>
      <top style="double">
        <color indexed="10"/>
      </top>
      <bottom/>
      <diagonal/>
    </border>
    <border>
      <left/>
      <right style="hair">
        <color indexed="64"/>
      </right>
      <top style="double">
        <color indexed="10"/>
      </top>
      <bottom/>
      <diagonal/>
    </border>
    <border>
      <left/>
      <right style="hair">
        <color indexed="8"/>
      </right>
      <top style="double">
        <color indexed="10"/>
      </top>
      <bottom/>
      <diagonal/>
    </border>
    <border>
      <left style="double">
        <color indexed="10"/>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64"/>
      </left>
      <right style="hair">
        <color indexed="8"/>
      </right>
      <top style="hair">
        <color indexed="64"/>
      </top>
      <bottom style="hair">
        <color indexed="64"/>
      </bottom>
      <diagonal/>
    </border>
    <border>
      <left style="double">
        <color indexed="10"/>
      </left>
      <right style="hair">
        <color indexed="8"/>
      </right>
      <top/>
      <bottom/>
      <diagonal/>
    </border>
    <border>
      <left/>
      <right/>
      <top style="hair">
        <color indexed="8"/>
      </top>
      <bottom/>
      <diagonal/>
    </border>
    <border>
      <left style="double">
        <color indexed="10"/>
      </left>
      <right style="hair">
        <color indexed="8"/>
      </right>
      <top/>
      <bottom style="thin">
        <color indexed="64"/>
      </bottom>
      <diagonal/>
    </border>
    <border>
      <left/>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64"/>
      </left>
      <right style="hair">
        <color indexed="8"/>
      </right>
      <top style="hair">
        <color indexed="8"/>
      </top>
      <bottom style="thin">
        <color indexed="64"/>
      </bottom>
      <diagonal/>
    </border>
    <border>
      <left style="double">
        <color indexed="10"/>
      </left>
      <right style="hair">
        <color indexed="8"/>
      </right>
      <top style="thin">
        <color indexed="64"/>
      </top>
      <bottom/>
      <diagonal/>
    </border>
    <border>
      <left/>
      <right/>
      <top/>
      <bottom style="hair">
        <color indexed="8"/>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top style="hair">
        <color indexed="8"/>
      </top>
      <bottom style="thin">
        <color indexed="64"/>
      </bottom>
      <diagonal/>
    </border>
    <border>
      <left style="double">
        <color indexed="10"/>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double">
        <color indexed="10"/>
      </left>
      <right style="hair">
        <color indexed="8"/>
      </right>
      <top/>
      <bottom style="double">
        <color indexed="10"/>
      </bottom>
      <diagonal/>
    </border>
    <border>
      <left/>
      <right/>
      <top/>
      <bottom style="double">
        <color indexed="10"/>
      </bottom>
      <diagonal/>
    </border>
    <border>
      <left style="hair">
        <color indexed="8"/>
      </left>
      <right/>
      <top/>
      <bottom style="double">
        <color indexed="10"/>
      </bottom>
      <diagonal/>
    </border>
    <border>
      <left style="hair">
        <color indexed="64"/>
      </left>
      <right/>
      <top style="thin">
        <color indexed="64"/>
      </top>
      <bottom style="double">
        <color indexed="10"/>
      </bottom>
      <diagonal/>
    </border>
    <border>
      <left/>
      <right/>
      <top style="thin">
        <color indexed="64"/>
      </top>
      <bottom style="double">
        <color indexed="10"/>
      </bottom>
      <diagonal/>
    </border>
    <border>
      <left/>
      <right style="double">
        <color indexed="10"/>
      </right>
      <top style="thin">
        <color indexed="64"/>
      </top>
      <bottom style="double">
        <color indexed="10"/>
      </bottom>
      <diagonal/>
    </border>
    <border>
      <left style="double">
        <color indexed="10"/>
      </left>
      <right/>
      <top style="double">
        <color indexed="10"/>
      </top>
      <bottom style="hair">
        <color indexed="8"/>
      </bottom>
      <diagonal/>
    </border>
    <border>
      <left style="double">
        <color indexed="10"/>
      </left>
      <right/>
      <top/>
      <bottom style="hair">
        <color indexed="8"/>
      </bottom>
      <diagonal/>
    </border>
    <border>
      <left style="hair">
        <color indexed="8"/>
      </left>
      <right/>
      <top/>
      <bottom style="hair">
        <color indexed="8"/>
      </bottom>
      <diagonal/>
    </border>
    <border>
      <left/>
      <right style="double">
        <color indexed="10"/>
      </right>
      <top/>
      <bottom/>
      <diagonal/>
    </border>
    <border>
      <left style="double">
        <color indexed="10"/>
      </left>
      <right/>
      <top/>
      <bottom style="double">
        <color indexed="10"/>
      </bottom>
      <diagonal/>
    </border>
    <border>
      <left style="hair">
        <color indexed="8"/>
      </left>
      <right/>
      <top style="hair">
        <color indexed="8"/>
      </top>
      <bottom style="double">
        <color indexed="10"/>
      </bottom>
      <diagonal/>
    </border>
    <border>
      <left/>
      <right style="double">
        <color indexed="10"/>
      </right>
      <top/>
      <bottom style="double">
        <color indexed="10"/>
      </bottom>
      <diagonal/>
    </border>
    <border>
      <left style="hair">
        <color indexed="8"/>
      </left>
      <right style="hair">
        <color indexed="8"/>
      </right>
      <top style="double">
        <color indexed="10"/>
      </top>
      <bottom style="hair">
        <color indexed="8"/>
      </bottom>
      <diagonal/>
    </border>
    <border>
      <left style="hair">
        <color indexed="8"/>
      </left>
      <right/>
      <top/>
      <bottom/>
      <diagonal/>
    </border>
    <border>
      <left/>
      <right style="hair">
        <color indexed="8"/>
      </right>
      <top/>
      <bottom/>
      <diagonal/>
    </border>
    <border>
      <left style="hair">
        <color indexed="8"/>
      </left>
      <right style="hair">
        <color indexed="8"/>
      </right>
      <top/>
      <bottom style="double">
        <color indexed="10"/>
      </bottom>
      <diagonal/>
    </border>
    <border>
      <left/>
      <right/>
      <top style="hair">
        <color indexed="8"/>
      </top>
      <bottom style="double">
        <color indexed="10"/>
      </bottom>
      <diagonal/>
    </border>
    <border>
      <left/>
      <right style="double">
        <color indexed="10"/>
      </right>
      <top style="hair">
        <color indexed="8"/>
      </top>
      <bottom style="double">
        <color indexed="10"/>
      </bottom>
      <diagonal/>
    </border>
    <border>
      <left style="hair">
        <color indexed="8"/>
      </left>
      <right/>
      <top style="double">
        <color indexed="10"/>
      </top>
      <bottom/>
      <diagonal/>
    </border>
    <border>
      <left style="hair">
        <color indexed="64"/>
      </left>
      <right style="hair">
        <color indexed="64"/>
      </right>
      <top style="double">
        <color indexed="10"/>
      </top>
      <bottom style="hair">
        <color indexed="64"/>
      </bottom>
      <diagonal/>
    </border>
    <border>
      <left/>
      <right style="double">
        <color indexed="10"/>
      </right>
      <top style="double">
        <color indexed="10"/>
      </top>
      <bottom/>
      <diagonal/>
    </border>
    <border>
      <left/>
      <right/>
      <top style="hair">
        <color indexed="64"/>
      </top>
      <bottom style="hair">
        <color indexed="8"/>
      </bottom>
      <diagonal/>
    </border>
    <border>
      <left style="hair">
        <color indexed="64"/>
      </left>
      <right style="hair">
        <color indexed="64"/>
      </right>
      <top style="hair">
        <color indexed="64"/>
      </top>
      <bottom style="hair">
        <color indexed="64"/>
      </bottom>
      <diagonal/>
    </border>
    <border>
      <left style="hair">
        <color indexed="64"/>
      </left>
      <right style="double">
        <color indexed="10"/>
      </right>
      <top style="hair">
        <color indexed="64"/>
      </top>
      <bottom style="hair">
        <color indexed="64"/>
      </bottom>
      <diagonal/>
    </border>
    <border>
      <left style="hair">
        <color indexed="64"/>
      </left>
      <right style="hair">
        <color indexed="64"/>
      </right>
      <top style="hair">
        <color indexed="64"/>
      </top>
      <bottom style="double">
        <color indexed="10"/>
      </bottom>
      <diagonal/>
    </border>
    <border>
      <left style="hair">
        <color indexed="64"/>
      </left>
      <right style="double">
        <color indexed="10"/>
      </right>
      <top style="hair">
        <color indexed="64"/>
      </top>
      <bottom style="double">
        <color indexed="10"/>
      </bottom>
      <diagonal/>
    </border>
    <border>
      <left style="double">
        <color indexed="10"/>
      </left>
      <right/>
      <top style="hair">
        <color indexed="8"/>
      </top>
      <bottom style="hair">
        <color indexed="8"/>
      </bottom>
      <diagonal/>
    </border>
    <border>
      <left style="hair">
        <color indexed="64"/>
      </left>
      <right style="double">
        <color indexed="10"/>
      </right>
      <top style="double">
        <color indexed="10"/>
      </top>
      <bottom style="hair">
        <color indexed="64"/>
      </bottom>
      <diagonal/>
    </border>
    <border>
      <left style="double">
        <color indexed="10"/>
      </left>
      <right style="hair">
        <color indexed="8"/>
      </right>
      <top style="hair">
        <color indexed="8"/>
      </top>
      <bottom style="double">
        <color indexed="10"/>
      </bottom>
      <diagonal/>
    </border>
    <border>
      <left style="hair">
        <color indexed="64"/>
      </left>
      <right style="hair">
        <color indexed="64"/>
      </right>
      <top style="hair">
        <color indexed="64"/>
      </top>
      <bottom/>
      <diagonal/>
    </border>
    <border>
      <left style="double">
        <color indexed="10"/>
      </left>
      <right style="hair">
        <color indexed="22"/>
      </right>
      <top style="double">
        <color indexed="10"/>
      </top>
      <bottom style="hair">
        <color indexed="22"/>
      </bottom>
      <diagonal/>
    </border>
    <border>
      <left style="hair">
        <color indexed="22"/>
      </left>
      <right style="double">
        <color indexed="10"/>
      </right>
      <top style="double">
        <color indexed="10"/>
      </top>
      <bottom style="hair">
        <color indexed="22"/>
      </bottom>
      <diagonal/>
    </border>
    <border>
      <left style="double">
        <color indexed="10"/>
      </left>
      <right style="hair">
        <color indexed="22"/>
      </right>
      <top/>
      <bottom style="hair">
        <color indexed="22"/>
      </bottom>
      <diagonal/>
    </border>
    <border>
      <left style="hair">
        <color indexed="22"/>
      </left>
      <right style="double">
        <color indexed="10"/>
      </right>
      <top/>
      <bottom style="hair">
        <color indexed="22"/>
      </bottom>
      <diagonal/>
    </border>
    <border>
      <left style="hair">
        <color indexed="22"/>
      </left>
      <right style="double">
        <color indexed="10"/>
      </right>
      <top style="hair">
        <color indexed="22"/>
      </top>
      <bottom style="hair">
        <color indexed="22"/>
      </bottom>
      <diagonal/>
    </border>
    <border>
      <left style="double">
        <color indexed="10"/>
      </left>
      <right style="hair">
        <color indexed="22"/>
      </right>
      <top style="hair">
        <color indexed="22"/>
      </top>
      <bottom style="hair">
        <color indexed="22"/>
      </bottom>
      <diagonal/>
    </border>
    <border>
      <left style="double">
        <color indexed="10"/>
      </left>
      <right style="hair">
        <color indexed="22"/>
      </right>
      <top style="hair">
        <color indexed="22"/>
      </top>
      <bottom style="double">
        <color indexed="10"/>
      </bottom>
      <diagonal/>
    </border>
    <border>
      <left style="hair">
        <color indexed="22"/>
      </left>
      <right style="double">
        <color indexed="10"/>
      </right>
      <top style="hair">
        <color indexed="22"/>
      </top>
      <bottom style="double">
        <color indexed="10"/>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s>
  <cellStyleXfs count="788">
    <xf numFmtId="0" fontId="0" fillId="0" borderId="0">
      <alignment vertical="top"/>
    </xf>
    <xf numFmtId="0" fontId="61" fillId="0" borderId="0">
      <alignment vertical="top"/>
    </xf>
    <xf numFmtId="0" fontId="61" fillId="0" borderId="0"/>
    <xf numFmtId="0" fontId="44" fillId="0" borderId="0" applyNumberFormat="0" applyFill="0" applyBorder="0" applyAlignment="0" applyProtection="0">
      <alignment vertical="center"/>
    </xf>
    <xf numFmtId="43" fontId="61" fillId="0" borderId="0" applyFont="0" applyFill="0" applyBorder="0" applyAlignment="0" applyProtection="0"/>
    <xf numFmtId="0" fontId="30" fillId="0" borderId="0" applyNumberFormat="0" applyFill="0" applyBorder="0" applyAlignment="0" applyProtection="0">
      <alignment vertical="top"/>
      <protection locked="0"/>
    </xf>
    <xf numFmtId="9" fontId="61" fillId="0" borderId="0" applyFont="0" applyFill="0" applyBorder="0" applyAlignment="0" applyProtection="0"/>
    <xf numFmtId="0" fontId="61" fillId="0" borderId="0"/>
    <xf numFmtId="0" fontId="39" fillId="7" borderId="0" applyNumberFormat="0" applyBorder="0" applyAlignment="0" applyProtection="0">
      <alignment vertical="center"/>
    </xf>
    <xf numFmtId="0" fontId="41" fillId="8" borderId="0" applyNumberFormat="0" applyBorder="0" applyAlignment="0" applyProtection="0">
      <alignment vertical="center"/>
    </xf>
    <xf numFmtId="9" fontId="61" fillId="0" borderId="0" applyFont="0" applyFill="0" applyBorder="0" applyAlignment="0" applyProtection="0"/>
    <xf numFmtId="0" fontId="39" fillId="9" borderId="0" applyNumberFormat="0" applyBorder="0" applyAlignment="0" applyProtection="0">
      <alignment vertical="center"/>
    </xf>
    <xf numFmtId="9" fontId="61" fillId="0" borderId="0" applyFont="0" applyFill="0" applyBorder="0" applyAlignment="0" applyProtection="0"/>
    <xf numFmtId="0" fontId="39" fillId="7" borderId="0" applyNumberFormat="0" applyBorder="0" applyAlignment="0" applyProtection="0">
      <alignment vertical="center"/>
    </xf>
    <xf numFmtId="0" fontId="45" fillId="5" borderId="0" applyNumberFormat="0" applyBorder="0" applyAlignment="0" applyProtection="0">
      <alignment vertical="center"/>
    </xf>
    <xf numFmtId="9" fontId="61" fillId="0" borderId="0" applyFont="0" applyFill="0" applyBorder="0" applyAlignment="0" applyProtection="0"/>
    <xf numFmtId="0" fontId="45" fillId="5" borderId="0" applyNumberFormat="0" applyBorder="0" applyAlignment="0" applyProtection="0">
      <alignment vertical="center"/>
    </xf>
    <xf numFmtId="9" fontId="61" fillId="0" borderId="0" applyFont="0" applyFill="0" applyBorder="0" applyAlignment="0" applyProtection="0"/>
    <xf numFmtId="0" fontId="41" fillId="10" borderId="0" applyNumberFormat="0" applyBorder="0" applyAlignment="0" applyProtection="0">
      <alignment vertical="center"/>
    </xf>
    <xf numFmtId="0" fontId="45" fillId="5" borderId="0" applyNumberFormat="0" applyBorder="0" applyAlignment="0" applyProtection="0">
      <alignment vertical="center"/>
    </xf>
    <xf numFmtId="9" fontId="61" fillId="0" borderId="0" applyFont="0" applyFill="0" applyBorder="0" applyAlignment="0" applyProtection="0"/>
    <xf numFmtId="0" fontId="41" fillId="8" borderId="0" applyNumberFormat="0" applyBorder="0" applyAlignment="0" applyProtection="0">
      <alignment vertical="center"/>
    </xf>
    <xf numFmtId="0" fontId="61" fillId="0" borderId="0">
      <alignment vertical="top"/>
    </xf>
    <xf numFmtId="0" fontId="61" fillId="6" borderId="2" applyNumberFormat="0" applyFont="0" applyAlignment="0" applyProtection="0">
      <alignment vertical="center"/>
    </xf>
    <xf numFmtId="0" fontId="41" fillId="11" borderId="0" applyNumberFormat="0" applyBorder="0" applyAlignment="0" applyProtection="0">
      <alignment vertical="center"/>
    </xf>
    <xf numFmtId="0" fontId="61" fillId="0" borderId="0">
      <alignment vertical="center"/>
    </xf>
    <xf numFmtId="0" fontId="61" fillId="0" borderId="0"/>
    <xf numFmtId="0" fontId="46" fillId="0" borderId="4" applyNumberFormat="0" applyFill="0" applyAlignment="0" applyProtection="0">
      <alignment vertical="center"/>
    </xf>
    <xf numFmtId="0" fontId="41" fillId="15" borderId="0" applyNumberFormat="0" applyBorder="0" applyAlignment="0" applyProtection="0">
      <alignment vertical="center"/>
    </xf>
    <xf numFmtId="0" fontId="39" fillId="16" borderId="0" applyNumberFormat="0" applyBorder="0" applyAlignment="0" applyProtection="0">
      <alignment vertical="center"/>
    </xf>
    <xf numFmtId="0" fontId="39" fillId="9" borderId="0" applyNumberFormat="0" applyBorder="0" applyAlignment="0" applyProtection="0">
      <alignment vertical="center"/>
    </xf>
    <xf numFmtId="9" fontId="61" fillId="0" borderId="0" applyFont="0" applyFill="0" applyBorder="0" applyAlignment="0" applyProtection="0"/>
    <xf numFmtId="0" fontId="61" fillId="0" borderId="0"/>
    <xf numFmtId="0" fontId="61" fillId="0" borderId="0"/>
    <xf numFmtId="0" fontId="61" fillId="0" borderId="0"/>
    <xf numFmtId="0" fontId="61" fillId="0" borderId="0">
      <alignment vertical="top"/>
    </xf>
    <xf numFmtId="0" fontId="41" fillId="13" borderId="0" applyNumberFormat="0" applyBorder="0" applyAlignment="0" applyProtection="0">
      <alignment vertical="center"/>
    </xf>
    <xf numFmtId="0" fontId="61" fillId="0" borderId="0">
      <alignment vertical="top"/>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1" fillId="0" borderId="0">
      <alignment vertical="top"/>
    </xf>
    <xf numFmtId="0" fontId="61" fillId="0" borderId="0">
      <alignment vertical="top"/>
    </xf>
    <xf numFmtId="0" fontId="44" fillId="0" borderId="0" applyNumberFormat="0" applyFill="0" applyBorder="0" applyAlignment="0" applyProtection="0">
      <alignment vertical="center"/>
    </xf>
    <xf numFmtId="0" fontId="61" fillId="0" borderId="0"/>
    <xf numFmtId="0" fontId="61" fillId="0" borderId="0"/>
    <xf numFmtId="0" fontId="61" fillId="0" borderId="0"/>
    <xf numFmtId="0" fontId="61" fillId="0" borderId="0">
      <alignment vertical="top"/>
    </xf>
    <xf numFmtId="0" fontId="46" fillId="0" borderId="4" applyNumberFormat="0" applyFill="0" applyAlignment="0" applyProtection="0">
      <alignment vertical="center"/>
    </xf>
    <xf numFmtId="0" fontId="61" fillId="0" borderId="0"/>
    <xf numFmtId="0" fontId="61" fillId="0" borderId="0"/>
    <xf numFmtId="9" fontId="61" fillId="0" borderId="0" applyFont="0" applyFill="0" applyBorder="0" applyAlignment="0" applyProtection="0"/>
    <xf numFmtId="0" fontId="39" fillId="9" borderId="0" applyNumberFormat="0" applyBorder="0" applyAlignment="0" applyProtection="0">
      <alignment vertical="center"/>
    </xf>
    <xf numFmtId="0" fontId="61" fillId="0" borderId="0"/>
    <xf numFmtId="9" fontId="61" fillId="0" borderId="0" applyFont="0" applyFill="0" applyBorder="0" applyAlignment="0" applyProtection="0"/>
    <xf numFmtId="0" fontId="39" fillId="9" borderId="0" applyNumberFormat="0" applyBorder="0" applyAlignment="0" applyProtection="0">
      <alignment vertical="center"/>
    </xf>
    <xf numFmtId="0" fontId="39" fillId="9" borderId="0" applyNumberFormat="0" applyBorder="0" applyAlignment="0" applyProtection="0">
      <alignment vertical="center"/>
    </xf>
    <xf numFmtId="9" fontId="61" fillId="0" borderId="0" applyFont="0" applyFill="0" applyBorder="0" applyAlignment="0" applyProtection="0"/>
    <xf numFmtId="0" fontId="61" fillId="0" borderId="0"/>
    <xf numFmtId="0" fontId="39" fillId="9" borderId="0" applyNumberFormat="0" applyBorder="0" applyAlignment="0" applyProtection="0">
      <alignment vertical="center"/>
    </xf>
    <xf numFmtId="9" fontId="61" fillId="0" borderId="0" applyFont="0" applyFill="0" applyBorder="0" applyAlignment="0" applyProtection="0"/>
    <xf numFmtId="0" fontId="61" fillId="0" borderId="0"/>
    <xf numFmtId="0" fontId="39" fillId="9" borderId="0" applyNumberFormat="0" applyBorder="0" applyAlignment="0" applyProtection="0">
      <alignment vertical="center"/>
    </xf>
    <xf numFmtId="9" fontId="61"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43" fillId="0" borderId="3" applyNumberFormat="0" applyFill="0" applyAlignment="0" applyProtection="0">
      <alignment vertical="center"/>
    </xf>
    <xf numFmtId="0" fontId="61" fillId="0" borderId="0"/>
    <xf numFmtId="0" fontId="43" fillId="0" borderId="3" applyNumberFormat="0" applyFill="0" applyAlignment="0" applyProtection="0">
      <alignment vertical="center"/>
    </xf>
    <xf numFmtId="0" fontId="61" fillId="0" borderId="0"/>
    <xf numFmtId="0" fontId="43" fillId="0" borderId="3" applyNumberFormat="0" applyFill="0" applyAlignment="0" applyProtection="0">
      <alignment vertical="center"/>
    </xf>
    <xf numFmtId="0" fontId="61" fillId="0" borderId="0"/>
    <xf numFmtId="0" fontId="43" fillId="0" borderId="3" applyNumberFormat="0" applyFill="0" applyAlignment="0" applyProtection="0">
      <alignment vertical="center"/>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1" fillId="0" borderId="5" applyNumberFormat="0" applyFill="0" applyAlignment="0" applyProtection="0">
      <alignment vertical="center"/>
    </xf>
    <xf numFmtId="0" fontId="61" fillId="0" borderId="0"/>
    <xf numFmtId="0" fontId="48" fillId="0" borderId="0" applyNumberFormat="0" applyFill="0" applyBorder="0" applyAlignment="0" applyProtection="0">
      <alignment vertical="center"/>
    </xf>
    <xf numFmtId="0" fontId="7" fillId="0" borderId="0"/>
    <xf numFmtId="0" fontId="7" fillId="0" borderId="0"/>
    <xf numFmtId="0" fontId="41" fillId="15" borderId="0" applyNumberFormat="0" applyBorder="0" applyAlignment="0" applyProtection="0">
      <alignment vertical="center"/>
    </xf>
    <xf numFmtId="0" fontId="7" fillId="0" borderId="0"/>
    <xf numFmtId="0" fontId="41" fillId="24" borderId="0" applyNumberFormat="0" applyBorder="0" applyAlignment="0" applyProtection="0">
      <alignment vertical="center"/>
    </xf>
    <xf numFmtId="0" fontId="41" fillId="15" borderId="0" applyNumberFormat="0" applyBorder="0" applyAlignment="0" applyProtection="0">
      <alignment vertical="center"/>
    </xf>
    <xf numFmtId="0" fontId="7" fillId="0" borderId="0"/>
    <xf numFmtId="0" fontId="41" fillId="24" borderId="0" applyNumberFormat="0" applyBorder="0" applyAlignment="0" applyProtection="0">
      <alignment vertical="center"/>
    </xf>
    <xf numFmtId="0" fontId="7" fillId="0" borderId="0"/>
    <xf numFmtId="0" fontId="41" fillId="24" borderId="0" applyNumberFormat="0" applyBorder="0" applyAlignment="0" applyProtection="0">
      <alignment vertical="center"/>
    </xf>
    <xf numFmtId="0" fontId="7" fillId="0" borderId="0"/>
    <xf numFmtId="0" fontId="41" fillId="24" borderId="0" applyNumberFormat="0" applyBorder="0" applyAlignment="0" applyProtection="0">
      <alignment vertical="center"/>
    </xf>
    <xf numFmtId="0" fontId="7" fillId="0" borderId="0"/>
    <xf numFmtId="0" fontId="41" fillId="24" borderId="0" applyNumberFormat="0" applyBorder="0" applyAlignment="0" applyProtection="0">
      <alignment vertical="center"/>
    </xf>
    <xf numFmtId="0" fontId="61" fillId="0" borderId="0" applyNumberFormat="0" applyFont="0" applyFill="0" applyBorder="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23" borderId="0" applyNumberFormat="0" applyBorder="0" applyAlignment="0" applyProtection="0">
      <alignment vertical="center"/>
    </xf>
    <xf numFmtId="0" fontId="41" fillId="7" borderId="0" applyNumberFormat="0" applyBorder="0" applyAlignment="0" applyProtection="0">
      <alignment vertical="center"/>
    </xf>
    <xf numFmtId="0" fontId="41" fillId="23" borderId="0" applyNumberFormat="0" applyBorder="0" applyAlignment="0" applyProtection="0">
      <alignment vertical="center"/>
    </xf>
    <xf numFmtId="0" fontId="41" fillId="7" borderId="0" applyNumberFormat="0" applyBorder="0" applyAlignment="0" applyProtection="0">
      <alignment vertical="center"/>
    </xf>
    <xf numFmtId="0" fontId="41" fillId="23" borderId="0" applyNumberFormat="0" applyBorder="0" applyAlignment="0" applyProtection="0">
      <alignment vertical="center"/>
    </xf>
    <xf numFmtId="0" fontId="41" fillId="7" borderId="0" applyNumberFormat="0" applyBorder="0" applyAlignment="0" applyProtection="0">
      <alignment vertical="center"/>
    </xf>
    <xf numFmtId="0" fontId="41" fillId="23" borderId="0" applyNumberFormat="0" applyBorder="0" applyAlignment="0" applyProtection="0">
      <alignment vertical="center"/>
    </xf>
    <xf numFmtId="0" fontId="41" fillId="7"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53" fillId="13" borderId="0" applyNumberFormat="0" applyBorder="0" applyAlignment="0" applyProtection="0">
      <alignment vertical="center"/>
    </xf>
    <xf numFmtId="0" fontId="51" fillId="0" borderId="5" applyNumberFormat="0" applyFill="0" applyAlignment="0" applyProtection="0">
      <alignment vertical="center"/>
    </xf>
    <xf numFmtId="0" fontId="41" fillId="23" borderId="0" applyNumberFormat="0" applyBorder="0" applyAlignment="0" applyProtection="0">
      <alignment vertical="center"/>
    </xf>
    <xf numFmtId="0" fontId="41" fillId="13"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10" borderId="0" applyNumberFormat="0" applyBorder="0" applyAlignment="0" applyProtection="0">
      <alignment vertical="center"/>
    </xf>
    <xf numFmtId="9" fontId="61" fillId="0" borderId="0" applyFont="0" applyFill="0" applyBorder="0" applyAlignment="0" applyProtection="0"/>
    <xf numFmtId="0" fontId="41" fillId="5" borderId="0" applyNumberFormat="0" applyBorder="0" applyAlignment="0" applyProtection="0">
      <alignment vertical="center"/>
    </xf>
    <xf numFmtId="9" fontId="61" fillId="0" borderId="0" applyFont="0" applyFill="0" applyBorder="0" applyAlignment="0" applyProtection="0"/>
    <xf numFmtId="0" fontId="41" fillId="5" borderId="0" applyNumberFormat="0" applyBorder="0" applyAlignment="0" applyProtection="0">
      <alignment vertical="center"/>
    </xf>
    <xf numFmtId="9" fontId="61" fillId="0" borderId="0" applyFont="0" applyFill="0" applyBorder="0" applyAlignment="0" applyProtection="0"/>
    <xf numFmtId="0" fontId="41" fillId="5" borderId="0" applyNumberFormat="0" applyBorder="0" applyAlignment="0" applyProtection="0">
      <alignment vertical="center"/>
    </xf>
    <xf numFmtId="9" fontId="61" fillId="0" borderId="0" applyFont="0" applyFill="0" applyBorder="0" applyAlignment="0" applyProtection="0"/>
    <xf numFmtId="0" fontId="41" fillId="5" borderId="0" applyNumberFormat="0" applyBorder="0" applyAlignment="0" applyProtection="0">
      <alignment vertical="center"/>
    </xf>
    <xf numFmtId="9" fontId="61" fillId="0" borderId="0" applyFont="0" applyFill="0" applyBorder="0" applyAlignment="0" applyProtection="0"/>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61" fillId="0" borderId="0">
      <alignment vertical="top"/>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8"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39" fillId="25" borderId="0" applyNumberFormat="0" applyBorder="0" applyAlignment="0" applyProtection="0">
      <alignment vertical="center"/>
    </xf>
    <xf numFmtId="0" fontId="61" fillId="0" borderId="0">
      <alignment vertical="top"/>
    </xf>
    <xf numFmtId="0" fontId="41" fillId="13" borderId="0" applyNumberFormat="0" applyBorder="0" applyAlignment="0" applyProtection="0">
      <alignment vertical="center"/>
    </xf>
    <xf numFmtId="0" fontId="39" fillId="25" borderId="0" applyNumberFormat="0" applyBorder="0" applyAlignment="0" applyProtection="0">
      <alignment vertical="center"/>
    </xf>
    <xf numFmtId="0" fontId="61" fillId="0" borderId="0">
      <alignment vertical="top"/>
    </xf>
    <xf numFmtId="0" fontId="41" fillId="13" borderId="0" applyNumberFormat="0" applyBorder="0" applyAlignment="0" applyProtection="0">
      <alignment vertical="center"/>
    </xf>
    <xf numFmtId="0" fontId="39" fillId="25" borderId="0" applyNumberFormat="0" applyBorder="0" applyAlignment="0" applyProtection="0">
      <alignment vertical="center"/>
    </xf>
    <xf numFmtId="0" fontId="41" fillId="13" borderId="0" applyNumberFormat="0" applyBorder="0" applyAlignment="0" applyProtection="0">
      <alignment vertical="center"/>
    </xf>
    <xf numFmtId="0" fontId="39" fillId="25" borderId="0" applyNumberFormat="0" applyBorder="0" applyAlignment="0" applyProtection="0">
      <alignment vertical="center"/>
    </xf>
    <xf numFmtId="0" fontId="41" fillId="13" borderId="0" applyNumberFormat="0" applyBorder="0" applyAlignment="0" applyProtection="0">
      <alignment vertical="center"/>
    </xf>
    <xf numFmtId="0" fontId="39" fillId="25" borderId="0" applyNumberFormat="0" applyBorder="0" applyAlignment="0" applyProtection="0">
      <alignment vertical="center"/>
    </xf>
    <xf numFmtId="0" fontId="41" fillId="13" borderId="0" applyNumberFormat="0" applyBorder="0" applyAlignment="0" applyProtection="0">
      <alignment vertical="center"/>
    </xf>
    <xf numFmtId="0" fontId="61" fillId="0" borderId="0">
      <alignment vertical="top"/>
    </xf>
    <xf numFmtId="0" fontId="39" fillId="25" borderId="0" applyNumberFormat="0" applyBorder="0" applyAlignment="0" applyProtection="0">
      <alignment vertical="center"/>
    </xf>
    <xf numFmtId="0" fontId="61" fillId="0" borderId="0">
      <alignment vertical="top"/>
    </xf>
    <xf numFmtId="0" fontId="41" fillId="8" borderId="0" applyNumberFormat="0" applyBorder="0" applyAlignment="0" applyProtection="0">
      <alignment vertical="center"/>
    </xf>
    <xf numFmtId="0" fontId="61" fillId="0" borderId="0">
      <alignment vertical="top"/>
    </xf>
    <xf numFmtId="0" fontId="39" fillId="16"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61" fillId="0" borderId="0">
      <alignment vertical="top"/>
    </xf>
    <xf numFmtId="0" fontId="41" fillId="8" borderId="0" applyNumberFormat="0" applyBorder="0" applyAlignment="0" applyProtection="0">
      <alignment vertical="center"/>
    </xf>
    <xf numFmtId="0" fontId="39" fillId="7" borderId="0" applyNumberFormat="0" applyBorder="0" applyAlignment="0" applyProtection="0">
      <alignment vertical="center"/>
    </xf>
    <xf numFmtId="0" fontId="61" fillId="0" borderId="0">
      <alignment vertical="top"/>
    </xf>
    <xf numFmtId="0" fontId="41" fillId="8" borderId="0" applyNumberFormat="0" applyBorder="0" applyAlignment="0" applyProtection="0">
      <alignment vertical="center"/>
    </xf>
    <xf numFmtId="0" fontId="39" fillId="7" borderId="0" applyNumberFormat="0" applyBorder="0" applyAlignment="0" applyProtection="0">
      <alignment vertical="center"/>
    </xf>
    <xf numFmtId="0" fontId="41" fillId="8" borderId="0" applyNumberFormat="0" applyBorder="0" applyAlignment="0" applyProtection="0">
      <alignment vertical="center"/>
    </xf>
    <xf numFmtId="0" fontId="39" fillId="7" borderId="0" applyNumberFormat="0" applyBorder="0" applyAlignment="0" applyProtection="0">
      <alignment vertical="center"/>
    </xf>
    <xf numFmtId="0" fontId="41" fillId="8" borderId="0" applyNumberFormat="0" applyBorder="0" applyAlignment="0" applyProtection="0">
      <alignment vertical="center"/>
    </xf>
    <xf numFmtId="0" fontId="39" fillId="7" borderId="0" applyNumberFormat="0" applyBorder="0" applyAlignment="0" applyProtection="0">
      <alignment vertical="center"/>
    </xf>
    <xf numFmtId="0" fontId="41" fillId="8"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39" fillId="10" borderId="0" applyNumberFormat="0" applyBorder="0" applyAlignment="0" applyProtection="0">
      <alignment vertical="center"/>
    </xf>
    <xf numFmtId="0" fontId="41" fillId="24" borderId="0" applyNumberFormat="0" applyBorder="0" applyAlignment="0" applyProtection="0">
      <alignment vertical="center"/>
    </xf>
    <xf numFmtId="0" fontId="39" fillId="10" borderId="0" applyNumberFormat="0" applyBorder="0" applyAlignment="0" applyProtection="0">
      <alignment vertical="center"/>
    </xf>
    <xf numFmtId="0" fontId="41" fillId="24" borderId="0" applyNumberFormat="0" applyBorder="0" applyAlignment="0" applyProtection="0">
      <alignment vertical="center"/>
    </xf>
    <xf numFmtId="0" fontId="39" fillId="10" borderId="0" applyNumberFormat="0" applyBorder="0" applyAlignment="0" applyProtection="0">
      <alignment vertical="center"/>
    </xf>
    <xf numFmtId="0" fontId="41" fillId="24" borderId="0" applyNumberFormat="0" applyBorder="0" applyAlignment="0" applyProtection="0">
      <alignment vertical="center"/>
    </xf>
    <xf numFmtId="0" fontId="39" fillId="10" borderId="0" applyNumberFormat="0" applyBorder="0" applyAlignment="0" applyProtection="0">
      <alignment vertical="center"/>
    </xf>
    <xf numFmtId="0" fontId="41" fillId="24" borderId="0" applyNumberFormat="0" applyBorder="0" applyAlignment="0" applyProtection="0">
      <alignment vertical="center"/>
    </xf>
    <xf numFmtId="0" fontId="39" fillId="10" borderId="0" applyNumberFormat="0" applyBorder="0" applyAlignment="0" applyProtection="0">
      <alignment vertical="center"/>
    </xf>
    <xf numFmtId="0" fontId="41" fillId="24" borderId="0" applyNumberFormat="0" applyBorder="0" applyAlignment="0" applyProtection="0">
      <alignment vertical="center"/>
    </xf>
    <xf numFmtId="0" fontId="39" fillId="9" borderId="0" applyNumberFormat="0" applyBorder="0" applyAlignment="0" applyProtection="0">
      <alignment vertical="center"/>
    </xf>
    <xf numFmtId="0" fontId="41" fillId="3" borderId="0" applyNumberFormat="0" applyBorder="0" applyAlignment="0" applyProtection="0">
      <alignment vertical="center"/>
    </xf>
    <xf numFmtId="0" fontId="41" fillId="8" borderId="0" applyNumberFormat="0" applyBorder="0" applyAlignment="0" applyProtection="0">
      <alignment vertical="center"/>
    </xf>
    <xf numFmtId="0" fontId="41" fillId="3" borderId="0" applyNumberFormat="0" applyBorder="0" applyAlignment="0" applyProtection="0">
      <alignment vertical="center"/>
    </xf>
    <xf numFmtId="0" fontId="41" fillId="8" borderId="0" applyNumberFormat="0" applyBorder="0" applyAlignment="0" applyProtection="0">
      <alignment vertical="center"/>
    </xf>
    <xf numFmtId="0" fontId="41" fillId="3" borderId="0" applyNumberFormat="0" applyBorder="0" applyAlignment="0" applyProtection="0">
      <alignment vertical="center"/>
    </xf>
    <xf numFmtId="0" fontId="41" fillId="8" borderId="0" applyNumberFormat="0" applyBorder="0" applyAlignment="0" applyProtection="0">
      <alignment vertical="center"/>
    </xf>
    <xf numFmtId="0" fontId="41" fillId="3" borderId="0" applyNumberFormat="0" applyBorder="0" applyAlignment="0" applyProtection="0">
      <alignment vertical="center"/>
    </xf>
    <xf numFmtId="0" fontId="41" fillId="8" borderId="0" applyNumberFormat="0" applyBorder="0" applyAlignment="0" applyProtection="0">
      <alignment vertical="center"/>
    </xf>
    <xf numFmtId="0" fontId="41" fillId="3" borderId="0" applyNumberFormat="0" applyBorder="0" applyAlignment="0" applyProtection="0">
      <alignment vertical="center"/>
    </xf>
    <xf numFmtId="0" fontId="41" fillId="8"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9" fillId="9" borderId="0" applyNumberFormat="0" applyBorder="0" applyAlignment="0" applyProtection="0">
      <alignment vertical="center"/>
    </xf>
    <xf numFmtId="0" fontId="41" fillId="3" borderId="0" applyNumberFormat="0" applyBorder="0" applyAlignment="0" applyProtection="0">
      <alignment vertical="center"/>
    </xf>
    <xf numFmtId="0" fontId="39" fillId="9" borderId="0" applyNumberFormat="0" applyBorder="0" applyAlignment="0" applyProtection="0">
      <alignment vertical="center"/>
    </xf>
    <xf numFmtId="0" fontId="39" fillId="16" borderId="0" applyNumberFormat="0" applyBorder="0" applyAlignment="0" applyProtection="0">
      <alignment vertical="center"/>
    </xf>
    <xf numFmtId="0" fontId="41" fillId="3" borderId="0" applyNumberFormat="0" applyBorder="0" applyAlignment="0" applyProtection="0">
      <alignment vertical="center"/>
    </xf>
    <xf numFmtId="0" fontId="41" fillId="11" borderId="0" applyNumberFormat="0" applyBorder="0" applyAlignment="0" applyProtection="0">
      <alignment vertical="center"/>
    </xf>
    <xf numFmtId="0" fontId="39" fillId="9" borderId="0" applyNumberFormat="0" applyBorder="0" applyAlignment="0" applyProtection="0">
      <alignment vertical="center"/>
    </xf>
    <xf numFmtId="0" fontId="39" fillId="16" borderId="0" applyNumberFormat="0" applyBorder="0" applyAlignment="0" applyProtection="0">
      <alignment vertical="center"/>
    </xf>
    <xf numFmtId="0" fontId="41" fillId="3" borderId="0" applyNumberFormat="0" applyBorder="0" applyAlignment="0" applyProtection="0">
      <alignment vertical="center"/>
    </xf>
    <xf numFmtId="0" fontId="39" fillId="16" borderId="0" applyNumberFormat="0" applyBorder="0" applyAlignment="0" applyProtection="0">
      <alignment vertical="center"/>
    </xf>
    <xf numFmtId="0" fontId="41" fillId="11" borderId="0" applyNumberFormat="0" applyBorder="0" applyAlignment="0" applyProtection="0">
      <alignment vertical="center"/>
    </xf>
    <xf numFmtId="0" fontId="41" fillId="3" borderId="0" applyNumberFormat="0" applyBorder="0" applyAlignment="0" applyProtection="0">
      <alignment vertical="center"/>
    </xf>
    <xf numFmtId="0" fontId="39" fillId="16" borderId="0" applyNumberFormat="0" applyBorder="0" applyAlignment="0" applyProtection="0">
      <alignment vertical="center"/>
    </xf>
    <xf numFmtId="0" fontId="41" fillId="11" borderId="0" applyNumberFormat="0" applyBorder="0" applyAlignment="0" applyProtection="0">
      <alignment vertical="center"/>
    </xf>
    <xf numFmtId="0" fontId="41" fillId="3" borderId="0" applyNumberFormat="0" applyBorder="0" applyAlignment="0" applyProtection="0">
      <alignment vertical="center"/>
    </xf>
    <xf numFmtId="0" fontId="39" fillId="16" borderId="0" applyNumberFormat="0" applyBorder="0" applyAlignment="0" applyProtection="0">
      <alignment vertical="center"/>
    </xf>
    <xf numFmtId="0" fontId="41" fillId="11" borderId="0" applyNumberFormat="0" applyBorder="0" applyAlignment="0" applyProtection="0">
      <alignment vertical="center"/>
    </xf>
    <xf numFmtId="0" fontId="41" fillId="3"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39" fillId="7"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61" fillId="0" borderId="0">
      <alignment vertical="top"/>
    </xf>
    <xf numFmtId="0" fontId="41" fillId="11" borderId="0" applyNumberFormat="0" applyBorder="0" applyAlignment="0" applyProtection="0">
      <alignment vertical="center"/>
    </xf>
    <xf numFmtId="0" fontId="61" fillId="0" borderId="0">
      <alignment vertical="top"/>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7" borderId="0" applyNumberFormat="0" applyBorder="0" applyAlignment="0" applyProtection="0">
      <alignment vertical="center"/>
    </xf>
    <xf numFmtId="0" fontId="39" fillId="10"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9" fillId="16"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0" fontId="41" fillId="8" borderId="0" applyNumberFormat="0" applyBorder="0" applyAlignment="0" applyProtection="0">
      <alignment vertical="center"/>
    </xf>
    <xf numFmtId="0" fontId="39" fillId="21" borderId="0" applyNumberFormat="0" applyBorder="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0" fontId="41" fillId="8" borderId="0" applyNumberFormat="0" applyBorder="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0" fontId="41" fillId="8" borderId="0" applyNumberFormat="0" applyBorder="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0" fontId="41" fillId="8" borderId="0" applyNumberFormat="0" applyBorder="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53" fillId="13" borderId="0" applyNumberFormat="0" applyBorder="0" applyAlignment="0" applyProtection="0">
      <alignment vertical="center"/>
    </xf>
    <xf numFmtId="0" fontId="41" fillId="11" borderId="0" applyNumberFormat="0" applyBorder="0" applyAlignment="0" applyProtection="0">
      <alignment vertical="center"/>
    </xf>
    <xf numFmtId="0" fontId="39" fillId="16" borderId="0" applyNumberFormat="0" applyBorder="0" applyAlignment="0" applyProtection="0">
      <alignment vertical="center"/>
    </xf>
    <xf numFmtId="0" fontId="41" fillId="11" borderId="0" applyNumberFormat="0" applyBorder="0" applyAlignment="0" applyProtection="0">
      <alignment vertical="center"/>
    </xf>
    <xf numFmtId="0" fontId="53" fillId="13" borderId="0" applyNumberFormat="0" applyBorder="0" applyAlignment="0" applyProtection="0">
      <alignment vertical="center"/>
    </xf>
    <xf numFmtId="0" fontId="41" fillId="11" borderId="0" applyNumberFormat="0" applyBorder="0" applyAlignment="0" applyProtection="0">
      <alignment vertical="center"/>
    </xf>
    <xf numFmtId="0" fontId="53" fillId="13" borderId="0" applyNumberFormat="0" applyBorder="0" applyAlignment="0" applyProtection="0">
      <alignment vertical="center"/>
    </xf>
    <xf numFmtId="0" fontId="41" fillId="11" borderId="0" applyNumberFormat="0" applyBorder="0" applyAlignment="0" applyProtection="0">
      <alignment vertical="center"/>
    </xf>
    <xf numFmtId="0" fontId="53" fillId="13" borderId="0" applyNumberFormat="0" applyBorder="0" applyAlignment="0" applyProtection="0">
      <alignment vertical="center"/>
    </xf>
    <xf numFmtId="0" fontId="41" fillId="11" borderId="0" applyNumberFormat="0" applyBorder="0" applyAlignment="0" applyProtection="0">
      <alignment vertical="center"/>
    </xf>
    <xf numFmtId="0" fontId="61" fillId="6" borderId="2" applyNumberFormat="0" applyFont="0" applyAlignment="0" applyProtection="0">
      <alignment vertical="center"/>
    </xf>
    <xf numFmtId="0" fontId="53" fillId="13" borderId="0" applyNumberFormat="0" applyBorder="0" applyAlignment="0" applyProtection="0">
      <alignment vertical="center"/>
    </xf>
    <xf numFmtId="0" fontId="41" fillId="11" borderId="0" applyNumberFormat="0" applyBorder="0" applyAlignment="0" applyProtection="0">
      <alignment vertical="center"/>
    </xf>
    <xf numFmtId="0" fontId="61" fillId="6" borderId="2" applyNumberFormat="0" applyFont="0" applyAlignment="0" applyProtection="0">
      <alignment vertical="center"/>
    </xf>
    <xf numFmtId="0" fontId="41" fillId="11" borderId="0" applyNumberFormat="0" applyBorder="0" applyAlignment="0" applyProtection="0">
      <alignment vertical="center"/>
    </xf>
    <xf numFmtId="0" fontId="46" fillId="0" borderId="4" applyNumberFormat="0" applyFill="0" applyAlignment="0" applyProtection="0">
      <alignment vertical="center"/>
    </xf>
    <xf numFmtId="0" fontId="55" fillId="17" borderId="0" applyNumberFormat="0" applyBorder="0" applyAlignment="0" applyProtection="0">
      <alignment vertical="center"/>
    </xf>
    <xf numFmtId="9" fontId="61" fillId="0" borderId="0" applyFont="0" applyFill="0" applyBorder="0" applyAlignment="0" applyProtection="0"/>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6" fillId="0" borderId="4" applyNumberFormat="0" applyFill="0" applyAlignment="0" applyProtection="0">
      <alignment vertical="center"/>
    </xf>
    <xf numFmtId="0" fontId="41" fillId="15" borderId="0" applyNumberFormat="0" applyBorder="0" applyAlignment="0" applyProtection="0">
      <alignment vertical="center"/>
    </xf>
    <xf numFmtId="0" fontId="46" fillId="0" borderId="4" applyNumberFormat="0" applyFill="0" applyAlignment="0" applyProtection="0">
      <alignment vertical="center"/>
    </xf>
    <xf numFmtId="0" fontId="41" fillId="15" borderId="0" applyNumberFormat="0" applyBorder="0" applyAlignment="0" applyProtection="0">
      <alignment vertical="center"/>
    </xf>
    <xf numFmtId="0" fontId="39" fillId="16" borderId="0" applyNumberFormat="0" applyBorder="0" applyAlignment="0" applyProtection="0">
      <alignment vertical="center"/>
    </xf>
    <xf numFmtId="0" fontId="41" fillId="15" borderId="0" applyNumberFormat="0" applyBorder="0" applyAlignment="0" applyProtection="0">
      <alignment vertical="center"/>
    </xf>
    <xf numFmtId="0" fontId="39" fillId="16" borderId="0" applyNumberFormat="0" applyBorder="0" applyAlignment="0" applyProtection="0">
      <alignment vertical="center"/>
    </xf>
    <xf numFmtId="0" fontId="41" fillId="15" borderId="0" applyNumberFormat="0" applyBorder="0" applyAlignment="0" applyProtection="0">
      <alignment vertical="center"/>
    </xf>
    <xf numFmtId="0" fontId="39" fillId="16" borderId="0" applyNumberFormat="0" applyBorder="0" applyAlignment="0" applyProtection="0">
      <alignment vertical="center"/>
    </xf>
    <xf numFmtId="0" fontId="41" fillId="15" borderId="0" applyNumberFormat="0" applyBorder="0" applyAlignment="0" applyProtection="0">
      <alignment vertical="center"/>
    </xf>
    <xf numFmtId="0" fontId="39" fillId="16" borderId="0" applyNumberFormat="0" applyBorder="0" applyAlignment="0" applyProtection="0">
      <alignment vertical="center"/>
    </xf>
    <xf numFmtId="9" fontId="61" fillId="0" borderId="0" applyFont="0" applyFill="0" applyBorder="0" applyAlignment="0" applyProtection="0"/>
    <xf numFmtId="0" fontId="39" fillId="25" borderId="0" applyNumberFormat="0" applyBorder="0" applyAlignment="0" applyProtection="0">
      <alignment vertical="center"/>
    </xf>
    <xf numFmtId="9" fontId="61" fillId="0" borderId="0" applyFont="0" applyFill="0" applyBorder="0" applyAlignment="0" applyProtection="0"/>
    <xf numFmtId="0" fontId="39" fillId="25" borderId="0" applyNumberFormat="0" applyBorder="0" applyAlignment="0" applyProtection="0">
      <alignment vertical="center"/>
    </xf>
    <xf numFmtId="9" fontId="61" fillId="0" borderId="0" applyFont="0" applyFill="0" applyBorder="0" applyAlignment="0" applyProtection="0"/>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61" fillId="0" borderId="0">
      <alignment vertical="top"/>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9" fontId="61" fillId="0" borderId="0" applyFont="0" applyFill="0" applyBorder="0" applyAlignment="0" applyProtection="0"/>
    <xf numFmtId="0" fontId="39" fillId="7" borderId="0" applyNumberFormat="0" applyBorder="0" applyAlignment="0" applyProtection="0">
      <alignment vertical="center"/>
    </xf>
    <xf numFmtId="9" fontId="61" fillId="0" borderId="0" applyFont="0" applyFill="0" applyBorder="0" applyAlignment="0" applyProtection="0"/>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3" fillId="0" borderId="3" applyNumberFormat="0" applyFill="0" applyAlignment="0" applyProtection="0">
      <alignment vertical="center"/>
    </xf>
    <xf numFmtId="0" fontId="39" fillId="10" borderId="0" applyNumberFormat="0" applyBorder="0" applyAlignment="0" applyProtection="0">
      <alignment vertical="center"/>
    </xf>
    <xf numFmtId="0" fontId="43" fillId="0" borderId="3" applyNumberFormat="0" applyFill="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61" fillId="0" borderId="0">
      <alignment vertical="top"/>
    </xf>
    <xf numFmtId="0" fontId="39" fillId="10" borderId="0" applyNumberFormat="0" applyBorder="0" applyAlignment="0" applyProtection="0">
      <alignment vertical="center"/>
    </xf>
    <xf numFmtId="0" fontId="39" fillId="21" borderId="0" applyNumberFormat="0" applyBorder="0" applyAlignment="0" applyProtection="0">
      <alignment vertical="center"/>
    </xf>
    <xf numFmtId="0" fontId="51" fillId="0" borderId="5" applyNumberFormat="0" applyFill="0" applyAlignment="0" applyProtection="0">
      <alignment vertical="center"/>
    </xf>
    <xf numFmtId="0" fontId="39" fillId="21" borderId="0" applyNumberFormat="0" applyBorder="0" applyAlignment="0" applyProtection="0">
      <alignment vertical="center"/>
    </xf>
    <xf numFmtId="0" fontId="51" fillId="0" borderId="5" applyNumberFormat="0" applyFill="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0" fontId="39" fillId="21" borderId="0" applyNumberFormat="0" applyBorder="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0" fontId="39" fillId="9" borderId="0" applyNumberFormat="0" applyBorder="0" applyAlignment="0" applyProtection="0">
      <alignment vertical="center"/>
    </xf>
    <xf numFmtId="0" fontId="61" fillId="0" borderId="0"/>
    <xf numFmtId="43" fontId="61" fillId="0" borderId="0" applyFont="0" applyFill="0" applyBorder="0" applyAlignment="0" applyProtection="0"/>
    <xf numFmtId="0" fontId="51" fillId="0" borderId="0" applyNumberFormat="0" applyFill="0" applyBorder="0" applyAlignment="0" applyProtection="0">
      <alignment vertical="center"/>
    </xf>
    <xf numFmtId="0" fontId="39" fillId="9" borderId="0" applyNumberFormat="0" applyBorder="0" applyAlignment="0" applyProtection="0">
      <alignment vertical="center"/>
    </xf>
    <xf numFmtId="0" fontId="50" fillId="0" borderId="0" applyNumberFormat="0" applyFill="0" applyBorder="0" applyAlignment="0" applyProtection="0">
      <alignment vertical="center"/>
    </xf>
    <xf numFmtId="0" fontId="45" fillId="5" borderId="0" applyNumberFormat="0" applyBorder="0" applyAlignment="0" applyProtection="0">
      <alignment vertical="center"/>
    </xf>
    <xf numFmtId="9" fontId="61" fillId="0" borderId="0" applyFont="0" applyFill="0" applyBorder="0" applyAlignment="0" applyProtection="0"/>
    <xf numFmtId="0" fontId="44" fillId="0" borderId="0" applyNumberFormat="0" applyFill="0" applyBorder="0" applyAlignment="0" applyProtection="0">
      <alignment vertical="center"/>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0" fontId="44" fillId="0" borderId="0" applyNumberFormat="0" applyFill="0" applyBorder="0" applyAlignment="0" applyProtection="0">
      <alignment vertical="center"/>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43" fontId="61" fillId="0" borderId="0" applyFont="0" applyFill="0" applyBorder="0" applyAlignment="0" applyProtection="0"/>
    <xf numFmtId="9" fontId="61" fillId="0" borderId="0" applyFont="0" applyFill="0" applyBorder="0" applyAlignment="0" applyProtection="0"/>
    <xf numFmtId="43" fontId="61" fillId="0" borderId="0" applyFont="0" applyFill="0" applyBorder="0" applyAlignment="0" applyProtection="0"/>
    <xf numFmtId="9" fontId="61" fillId="0" borderId="0" applyFont="0" applyFill="0" applyBorder="0" applyAlignment="0" applyProtection="0"/>
    <xf numFmtId="43"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0" fontId="46" fillId="0" borderId="4" applyNumberFormat="0" applyFill="0" applyAlignment="0" applyProtection="0">
      <alignment vertical="center"/>
    </xf>
    <xf numFmtId="9" fontId="61" fillId="0" borderId="0" applyFont="0" applyFill="0" applyBorder="0" applyAlignment="0" applyProtection="0"/>
    <xf numFmtId="0" fontId="46" fillId="0" borderId="4" applyNumberFormat="0" applyFill="0" applyAlignment="0" applyProtection="0">
      <alignment vertical="center"/>
    </xf>
    <xf numFmtId="9" fontId="61" fillId="0" borderId="0" applyFont="0" applyFill="0" applyBorder="0" applyAlignment="0" applyProtection="0"/>
    <xf numFmtId="0" fontId="50" fillId="0" borderId="0" applyNumberFormat="0" applyFill="0" applyBorder="0" applyAlignment="0" applyProtection="0">
      <alignment vertical="center"/>
    </xf>
    <xf numFmtId="0" fontId="45" fillId="5" borderId="0" applyNumberFormat="0" applyBorder="0" applyAlignment="0" applyProtection="0">
      <alignment vertical="center"/>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0" fontId="61" fillId="0" borderId="0">
      <alignment vertical="top"/>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0" fontId="44" fillId="0" borderId="0" applyNumberFormat="0" applyFill="0" applyBorder="0" applyAlignment="0" applyProtection="0">
      <alignment vertical="center"/>
    </xf>
    <xf numFmtId="9" fontId="61" fillId="0" borderId="0" applyFont="0" applyFill="0" applyBorder="0" applyAlignment="0" applyProtection="0"/>
    <xf numFmtId="0" fontId="44" fillId="0" borderId="0" applyNumberFormat="0" applyFill="0" applyBorder="0" applyAlignment="0" applyProtection="0">
      <alignment vertical="center"/>
    </xf>
    <xf numFmtId="9" fontId="61" fillId="0" borderId="0" applyFont="0" applyFill="0" applyBorder="0" applyAlignment="0" applyProtection="0"/>
    <xf numFmtId="0" fontId="61" fillId="0" borderId="0">
      <alignment vertical="top"/>
    </xf>
    <xf numFmtId="0" fontId="43" fillId="0" borderId="3" applyNumberFormat="0" applyFill="0" applyAlignment="0" applyProtection="0">
      <alignment vertical="center"/>
    </xf>
    <xf numFmtId="0" fontId="61" fillId="0" borderId="0">
      <alignment vertical="top"/>
    </xf>
    <xf numFmtId="0" fontId="43" fillId="0" borderId="3" applyNumberFormat="0" applyFill="0" applyAlignment="0" applyProtection="0">
      <alignment vertical="center"/>
    </xf>
    <xf numFmtId="0" fontId="61" fillId="0" borderId="0">
      <alignment vertical="top"/>
    </xf>
    <xf numFmtId="0" fontId="43" fillId="0" borderId="3" applyNumberFormat="0" applyFill="0" applyAlignment="0" applyProtection="0">
      <alignment vertical="center"/>
    </xf>
    <xf numFmtId="0" fontId="43" fillId="0" borderId="3" applyNumberFormat="0" applyFill="0" applyAlignment="0" applyProtection="0">
      <alignment vertical="center"/>
    </xf>
    <xf numFmtId="0" fontId="43" fillId="0" borderId="3" applyNumberFormat="0" applyFill="0" applyAlignment="0" applyProtection="0">
      <alignment vertical="center"/>
    </xf>
    <xf numFmtId="0" fontId="43" fillId="0" borderId="3" applyNumberFormat="0" applyFill="0" applyAlignment="0" applyProtection="0">
      <alignment vertical="center"/>
    </xf>
    <xf numFmtId="0" fontId="43" fillId="0" borderId="3" applyNumberFormat="0" applyFill="0" applyAlignment="0" applyProtection="0">
      <alignment vertical="center"/>
    </xf>
    <xf numFmtId="0" fontId="61" fillId="0" borderId="0">
      <alignment vertical="top"/>
    </xf>
    <xf numFmtId="0" fontId="46" fillId="0" borderId="4" applyNumberFormat="0" applyFill="0" applyAlignment="0" applyProtection="0">
      <alignment vertical="center"/>
    </xf>
    <xf numFmtId="0" fontId="46" fillId="0" borderId="4" applyNumberFormat="0" applyFill="0" applyAlignment="0" applyProtection="0">
      <alignment vertical="center"/>
    </xf>
    <xf numFmtId="0" fontId="46" fillId="0" borderId="4" applyNumberFormat="0" applyFill="0" applyAlignment="0" applyProtection="0">
      <alignment vertical="center"/>
    </xf>
    <xf numFmtId="0" fontId="46" fillId="0" borderId="4" applyNumberFormat="0" applyFill="0" applyAlignment="0" applyProtection="0">
      <alignment vertical="center"/>
    </xf>
    <xf numFmtId="0" fontId="46" fillId="0" borderId="4" applyNumberFormat="0" applyFill="0" applyAlignment="0" applyProtection="0">
      <alignment vertical="center"/>
    </xf>
    <xf numFmtId="0" fontId="46" fillId="0" borderId="4" applyNumberFormat="0" applyFill="0" applyAlignment="0" applyProtection="0">
      <alignment vertical="center"/>
    </xf>
    <xf numFmtId="0" fontId="53" fillId="13" borderId="0" applyNumberFormat="0" applyBorder="0" applyAlignment="0" applyProtection="0">
      <alignment vertical="center"/>
    </xf>
    <xf numFmtId="0" fontId="51" fillId="0" borderId="5" applyNumberFormat="0" applyFill="0" applyAlignment="0" applyProtection="0">
      <alignment vertical="center"/>
    </xf>
    <xf numFmtId="0" fontId="53" fillId="13" borderId="0" applyNumberFormat="0" applyBorder="0" applyAlignment="0" applyProtection="0">
      <alignment vertical="center"/>
    </xf>
    <xf numFmtId="0" fontId="51" fillId="0" borderId="5" applyNumberFormat="0" applyFill="0" applyAlignment="0" applyProtection="0">
      <alignment vertical="center"/>
    </xf>
    <xf numFmtId="0" fontId="53" fillId="13" borderId="0" applyNumberFormat="0" applyBorder="0" applyAlignment="0" applyProtection="0">
      <alignment vertical="center"/>
    </xf>
    <xf numFmtId="0" fontId="51" fillId="0" borderId="5" applyNumberFormat="0" applyFill="0" applyAlignment="0" applyProtection="0">
      <alignment vertical="center"/>
    </xf>
    <xf numFmtId="0" fontId="51" fillId="0" borderId="5" applyNumberFormat="0" applyFill="0" applyAlignment="0" applyProtection="0">
      <alignment vertical="center"/>
    </xf>
    <xf numFmtId="0" fontId="51" fillId="0" borderId="5" applyNumberFormat="0" applyFill="0" applyAlignment="0" applyProtection="0">
      <alignment vertical="center"/>
    </xf>
    <xf numFmtId="0" fontId="51" fillId="0" borderId="5" applyNumberFormat="0" applyFill="0" applyAlignment="0" applyProtection="0">
      <alignment vertical="center"/>
    </xf>
    <xf numFmtId="0" fontId="51" fillId="0" borderId="5" applyNumberFormat="0" applyFill="0" applyAlignment="0" applyProtection="0">
      <alignment vertical="center"/>
    </xf>
    <xf numFmtId="0" fontId="51" fillId="0" borderId="5" applyNumberFormat="0" applyFill="0" applyAlignment="0" applyProtection="0">
      <alignment vertical="center"/>
    </xf>
    <xf numFmtId="0" fontId="51" fillId="0" borderId="5" applyNumberFormat="0" applyFill="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43" fontId="61" fillId="0" borderId="0" applyFont="0" applyFill="0" applyBorder="0" applyAlignment="0" applyProtection="0"/>
    <xf numFmtId="0" fontId="5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50" fillId="0" borderId="0" applyNumberFormat="0" applyFill="0" applyBorder="0" applyAlignment="0" applyProtection="0">
      <alignment vertical="center"/>
    </xf>
    <xf numFmtId="0" fontId="45" fillId="5" borderId="0" applyNumberFormat="0" applyBorder="0" applyAlignment="0" applyProtection="0">
      <alignment vertical="center"/>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47" fillId="3" borderId="1" applyNumberFormat="0" applyAlignment="0" applyProtection="0">
      <alignment vertical="center"/>
    </xf>
    <xf numFmtId="0" fontId="61" fillId="0" borderId="0">
      <alignment vertical="top"/>
    </xf>
    <xf numFmtId="0" fontId="47" fillId="3" borderId="1" applyNumberFormat="0" applyAlignment="0" applyProtection="0">
      <alignment vertical="center"/>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61" fillId="0" borderId="0">
      <alignment vertical="top"/>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40" fillId="0" borderId="9" applyNumberFormat="0" applyFill="0" applyAlignment="0" applyProtection="0">
      <alignment vertical="center"/>
    </xf>
    <xf numFmtId="0" fontId="39" fillId="16" borderId="0" applyNumberFormat="0" applyBorder="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52" fillId="4" borderId="1"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42" fillId="12" borderId="7"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0" fontId="54" fillId="0" borderId="8" applyNumberFormat="0" applyFill="0" applyAlignment="0" applyProtection="0">
      <alignment vertical="center"/>
    </xf>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39" fillId="20" borderId="0" applyNumberFormat="0" applyBorder="0" applyAlignment="0" applyProtection="0">
      <alignment vertical="center"/>
    </xf>
    <xf numFmtId="43" fontId="61" fillId="0" borderId="0" applyFont="0" applyFill="0" applyBorder="0" applyAlignment="0" applyProtection="0"/>
    <xf numFmtId="0" fontId="39" fillId="20" borderId="0" applyNumberFormat="0" applyBorder="0" applyAlignment="0" applyProtection="0">
      <alignment vertical="center"/>
    </xf>
    <xf numFmtId="43" fontId="61" fillId="0" borderId="0" applyFont="0" applyFill="0" applyBorder="0" applyAlignment="0" applyProtection="0"/>
    <xf numFmtId="0" fontId="39" fillId="20" borderId="0" applyNumberFormat="0" applyBorder="0" applyAlignment="0" applyProtection="0">
      <alignment vertical="center"/>
    </xf>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9" fillId="4" borderId="6" applyNumberFormat="0" applyAlignment="0" applyProtection="0">
      <alignment vertical="center"/>
    </xf>
    <xf numFmtId="0" fontId="47" fillId="3" borderId="1" applyNumberFormat="0" applyAlignment="0" applyProtection="0">
      <alignment vertical="center"/>
    </xf>
    <xf numFmtId="0" fontId="47" fillId="3" borderId="1" applyNumberFormat="0" applyAlignment="0" applyProtection="0">
      <alignment vertical="center"/>
    </xf>
    <xf numFmtId="0" fontId="47" fillId="3" borderId="1" applyNumberFormat="0" applyAlignment="0" applyProtection="0">
      <alignment vertical="center"/>
    </xf>
    <xf numFmtId="0" fontId="47" fillId="3" borderId="1" applyNumberFormat="0" applyAlignment="0" applyProtection="0">
      <alignment vertical="center"/>
    </xf>
    <xf numFmtId="0" fontId="47" fillId="3" borderId="1" applyNumberFormat="0" applyAlignment="0" applyProtection="0">
      <alignment vertical="center"/>
    </xf>
    <xf numFmtId="0" fontId="47" fillId="3" borderId="1" applyNumberFormat="0" applyAlignment="0" applyProtection="0">
      <alignment vertical="center"/>
    </xf>
    <xf numFmtId="0" fontId="47" fillId="3" borderId="1" applyNumberFormat="0" applyAlignment="0" applyProtection="0">
      <alignment vertical="center"/>
    </xf>
    <xf numFmtId="0" fontId="47" fillId="3" borderId="1" applyNumberFormat="0" applyAlignment="0" applyProtection="0">
      <alignment vertical="center"/>
    </xf>
    <xf numFmtId="0" fontId="47" fillId="3" borderId="1" applyNumberFormat="0" applyAlignment="0" applyProtection="0">
      <alignment vertical="center"/>
    </xf>
    <xf numFmtId="0" fontId="47" fillId="3" borderId="1" applyNumberFormat="0" applyAlignment="0" applyProtection="0">
      <alignment vertical="center"/>
    </xf>
    <xf numFmtId="0" fontId="47" fillId="3" borderId="1" applyNumberFormat="0" applyAlignment="0" applyProtection="0">
      <alignment vertical="center"/>
    </xf>
    <xf numFmtId="0" fontId="61" fillId="6" borderId="2" applyNumberFormat="0" applyFont="0" applyAlignment="0" applyProtection="0">
      <alignment vertical="center"/>
    </xf>
    <xf numFmtId="0" fontId="61" fillId="6" borderId="2" applyNumberFormat="0" applyFont="0" applyAlignment="0" applyProtection="0">
      <alignment vertical="center"/>
    </xf>
    <xf numFmtId="0" fontId="61" fillId="6" borderId="2" applyNumberFormat="0" applyFont="0" applyAlignment="0" applyProtection="0">
      <alignment vertical="center"/>
    </xf>
    <xf numFmtId="0" fontId="61" fillId="6" borderId="2" applyNumberFormat="0" applyFont="0" applyAlignment="0" applyProtection="0">
      <alignment vertical="center"/>
    </xf>
    <xf numFmtId="0" fontId="61" fillId="6" borderId="2" applyNumberFormat="0" applyFont="0" applyAlignment="0" applyProtection="0">
      <alignment vertical="center"/>
    </xf>
    <xf numFmtId="0" fontId="61" fillId="6" borderId="2" applyNumberFormat="0" applyFont="0" applyAlignment="0" applyProtection="0">
      <alignment vertical="center"/>
    </xf>
    <xf numFmtId="0" fontId="61" fillId="6" borderId="2" applyNumberFormat="0" applyFont="0" applyAlignment="0" applyProtection="0">
      <alignment vertical="center"/>
    </xf>
    <xf numFmtId="0" fontId="61" fillId="6" borderId="2" applyNumberFormat="0" applyFont="0" applyAlignment="0" applyProtection="0">
      <alignment vertical="center"/>
    </xf>
    <xf numFmtId="0" fontId="61" fillId="6" borderId="2" applyNumberFormat="0" applyFont="0" applyAlignment="0" applyProtection="0">
      <alignment vertical="center"/>
    </xf>
    <xf numFmtId="0" fontId="61" fillId="6" borderId="2" applyNumberFormat="0" applyFont="0" applyAlignment="0" applyProtection="0">
      <alignment vertical="center"/>
    </xf>
  </cellStyleXfs>
  <cellXfs count="576">
    <xf numFmtId="0" fontId="0" fillId="0" borderId="0" xfId="0" applyAlignment="1"/>
    <xf numFmtId="0" fontId="1" fillId="2" borderId="0" xfId="0" applyFont="1" applyFill="1" applyAlignment="1" applyProtection="1">
      <alignment vertical="center"/>
      <protection locked="0"/>
    </xf>
    <xf numFmtId="0" fontId="1" fillId="0" borderId="0" xfId="0" applyFont="1" applyFill="1" applyAlignment="1" applyProtection="1">
      <alignment horizontal="center" vertical="center"/>
      <protection locked="0"/>
    </xf>
    <xf numFmtId="0" fontId="1" fillId="0" borderId="0" xfId="0" applyFont="1" applyFill="1" applyAlignment="1" applyProtection="1">
      <alignment vertical="center"/>
      <protection locked="0"/>
    </xf>
    <xf numFmtId="0" fontId="1" fillId="0" borderId="0" xfId="0" applyFont="1" applyFill="1" applyBorder="1" applyAlignment="1" applyProtection="1">
      <alignment vertical="center"/>
      <protection locked="0"/>
    </xf>
    <xf numFmtId="0" fontId="0" fillId="2"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 fillId="2" borderId="0" xfId="0" applyFont="1" applyFill="1" applyAlignment="1" applyProtection="1">
      <alignment vertical="center"/>
      <protection hidden="1"/>
    </xf>
    <xf numFmtId="176" fontId="1" fillId="2" borderId="10" xfId="0" applyNumberFormat="1" applyFont="1" applyFill="1" applyBorder="1" applyAlignment="1" applyProtection="1">
      <alignment vertical="center"/>
      <protection hidden="1"/>
    </xf>
    <xf numFmtId="176" fontId="1" fillId="2" borderId="0" xfId="0" applyNumberFormat="1" applyFont="1" applyFill="1" applyBorder="1" applyAlignment="1" applyProtection="1">
      <alignment vertical="center"/>
      <protection hidden="1"/>
    </xf>
    <xf numFmtId="0" fontId="1" fillId="2" borderId="0" xfId="0" applyFont="1" applyFill="1" applyAlignment="1" applyProtection="1">
      <alignment horizontal="center" vertical="center"/>
      <protection locked="0"/>
    </xf>
    <xf numFmtId="0" fontId="3" fillId="3" borderId="11" xfId="0" applyFont="1" applyFill="1" applyBorder="1" applyAlignment="1" applyProtection="1">
      <alignment horizontal="center" vertical="center"/>
      <protection hidden="1"/>
    </xf>
    <xf numFmtId="0" fontId="3" fillId="3" borderId="12" xfId="0" applyFont="1" applyFill="1" applyBorder="1" applyAlignment="1" applyProtection="1">
      <alignment horizontal="center" vertical="center"/>
      <protection hidden="1"/>
    </xf>
    <xf numFmtId="9" fontId="3" fillId="3" borderId="12" xfId="6" applyFont="1" applyFill="1" applyBorder="1" applyAlignment="1" applyProtection="1">
      <alignment horizontal="center" vertical="center" wrapText="1"/>
      <protection hidden="1"/>
    </xf>
    <xf numFmtId="0" fontId="1" fillId="0" borderId="12" xfId="0" applyFont="1" applyFill="1" applyBorder="1" applyAlignment="1" applyProtection="1">
      <alignment vertical="center"/>
      <protection hidden="1"/>
    </xf>
    <xf numFmtId="43" fontId="1" fillId="0" borderId="12" xfId="4" applyFont="1" applyFill="1" applyBorder="1" applyAlignment="1" applyProtection="1">
      <alignment horizontal="right" vertical="center"/>
      <protection hidden="1"/>
    </xf>
    <xf numFmtId="10" fontId="1" fillId="0" borderId="12" xfId="6" applyNumberFormat="1" applyFont="1" applyFill="1" applyBorder="1" applyAlignment="1" applyProtection="1">
      <alignment horizontal="right" vertical="center"/>
      <protection hidden="1"/>
    </xf>
    <xf numFmtId="177" fontId="1" fillId="0" borderId="12" xfId="6" applyNumberFormat="1" applyFont="1" applyFill="1" applyBorder="1" applyAlignment="1" applyProtection="1">
      <alignment horizontal="right" vertical="center"/>
      <protection hidden="1"/>
    </xf>
    <xf numFmtId="43" fontId="1" fillId="0" borderId="12" xfId="4" applyFont="1" applyFill="1" applyBorder="1" applyAlignment="1" applyProtection="1">
      <alignment horizontal="right" vertical="center"/>
      <protection locked="0"/>
    </xf>
    <xf numFmtId="0" fontId="1" fillId="0" borderId="13" xfId="0" applyFont="1" applyFill="1" applyBorder="1" applyAlignment="1" applyProtection="1">
      <alignment vertical="center"/>
      <protection hidden="1"/>
    </xf>
    <xf numFmtId="43" fontId="3" fillId="0" borderId="12" xfId="4" applyFont="1" applyFill="1" applyBorder="1" applyAlignment="1" applyProtection="1">
      <alignment horizontal="right" vertical="center"/>
      <protection locked="0"/>
    </xf>
    <xf numFmtId="43" fontId="3" fillId="0" borderId="12" xfId="4" applyFont="1" applyFill="1" applyBorder="1" applyAlignment="1" applyProtection="1">
      <alignment vertical="center"/>
      <protection locked="0"/>
    </xf>
    <xf numFmtId="43" fontId="1" fillId="0" borderId="12" xfId="4" applyFont="1" applyFill="1" applyBorder="1" applyAlignment="1" applyProtection="1">
      <alignment vertical="center"/>
      <protection locked="0"/>
    </xf>
    <xf numFmtId="0" fontId="1" fillId="0" borderId="12" xfId="4" applyNumberFormat="1"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0" xfId="0" applyFont="1" applyFill="1" applyAlignment="1" applyProtection="1">
      <protection locked="0"/>
    </xf>
    <xf numFmtId="0" fontId="1" fillId="2" borderId="0" xfId="0" applyFont="1" applyFill="1" applyAlignment="1" applyProtection="1">
      <alignment horizontal="center"/>
      <protection locked="0"/>
    </xf>
    <xf numFmtId="0" fontId="1" fillId="3" borderId="12" xfId="0" applyFont="1" applyFill="1" applyBorder="1" applyAlignment="1" applyProtection="1">
      <alignment horizontal="center" vertical="center" wrapText="1"/>
      <protection locked="0"/>
    </xf>
    <xf numFmtId="9" fontId="1" fillId="2" borderId="0" xfId="6" applyFont="1" applyFill="1" applyAlignment="1" applyProtection="1">
      <alignment horizontal="right" vertical="center"/>
      <protection hidden="1"/>
    </xf>
    <xf numFmtId="9" fontId="1" fillId="2" borderId="0" xfId="6" applyFont="1" applyFill="1" applyAlignment="1" applyProtection="1">
      <alignment horizontal="left" vertical="center"/>
      <protection hidden="1"/>
    </xf>
    <xf numFmtId="9" fontId="1" fillId="0" borderId="12" xfId="6" applyFont="1" applyFill="1" applyBorder="1" applyAlignment="1" applyProtection="1">
      <alignment horizontal="right" vertical="center"/>
      <protection hidden="1"/>
    </xf>
    <xf numFmtId="9" fontId="1" fillId="0" borderId="12" xfId="6" applyFont="1" applyFill="1" applyBorder="1" applyAlignment="1" applyProtection="1">
      <alignment horizontal="left" vertical="center"/>
      <protection hidden="1"/>
    </xf>
    <xf numFmtId="0" fontId="1" fillId="2" borderId="0" xfId="0" applyFont="1" applyFill="1" applyAlignment="1" applyProtection="1">
      <alignment wrapText="1"/>
      <protection locked="0"/>
    </xf>
    <xf numFmtId="0" fontId="0" fillId="2" borderId="0" xfId="0" applyFont="1" applyFill="1" applyAlignment="1" applyProtection="1">
      <protection locked="0"/>
    </xf>
    <xf numFmtId="0" fontId="4" fillId="2" borderId="0" xfId="0" applyFont="1" applyFill="1" applyAlignment="1" applyProtection="1">
      <alignment vertical="center"/>
      <protection locked="0"/>
    </xf>
    <xf numFmtId="0" fontId="3" fillId="3" borderId="12" xfId="0" applyFont="1" applyFill="1" applyBorder="1" applyAlignment="1" applyProtection="1">
      <alignment horizontal="center" vertical="center" wrapText="1"/>
      <protection hidden="1"/>
    </xf>
    <xf numFmtId="0" fontId="1" fillId="2" borderId="11" xfId="0" applyFont="1" applyFill="1" applyBorder="1" applyAlignment="1" applyProtection="1">
      <alignment horizontal="center" vertical="center"/>
      <protection hidden="1"/>
    </xf>
    <xf numFmtId="0" fontId="1" fillId="0" borderId="0" xfId="0" applyFont="1" applyAlignment="1">
      <alignment horizontal="justify"/>
    </xf>
    <xf numFmtId="0" fontId="1" fillId="2" borderId="12" xfId="0" applyFont="1" applyFill="1" applyBorder="1" applyAlignment="1" applyProtection="1">
      <alignment horizontal="center" vertical="center"/>
      <protection locked="0"/>
    </xf>
    <xf numFmtId="43" fontId="3" fillId="2" borderId="12" xfId="4"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hidden="1"/>
    </xf>
    <xf numFmtId="0" fontId="1" fillId="0" borderId="12" xfId="0" applyFont="1" applyBorder="1" applyAlignment="1">
      <alignment vertical="top" wrapText="1"/>
    </xf>
    <xf numFmtId="0" fontId="1" fillId="2" borderId="16" xfId="0" applyFont="1" applyFill="1" applyBorder="1" applyAlignment="1" applyProtection="1">
      <alignment horizontal="center" vertical="center"/>
      <protection locked="0"/>
    </xf>
    <xf numFmtId="43" fontId="1" fillId="2" borderId="12" xfId="4" applyFont="1" applyFill="1" applyBorder="1" applyAlignment="1" applyProtection="1">
      <alignment vertical="center"/>
      <protection locked="0"/>
    </xf>
    <xf numFmtId="0" fontId="1" fillId="2" borderId="17" xfId="0" applyFont="1" applyFill="1" applyBorder="1" applyAlignment="1" applyProtection="1">
      <alignment vertical="center" wrapText="1"/>
      <protection locked="0"/>
    </xf>
    <xf numFmtId="43" fontId="1" fillId="2" borderId="12" xfId="4" applyFont="1" applyFill="1" applyBorder="1" applyAlignment="1" applyProtection="1">
      <alignment horizontal="right" vertical="center"/>
      <protection locked="0"/>
    </xf>
    <xf numFmtId="0" fontId="1" fillId="2" borderId="12" xfId="0" applyFont="1" applyFill="1" applyBorder="1" applyAlignment="1" applyProtection="1">
      <alignment horizontal="center" vertical="center"/>
      <protection hidden="1"/>
    </xf>
    <xf numFmtId="0" fontId="1" fillId="0" borderId="0" xfId="0" applyFont="1" applyAlignment="1">
      <alignment wrapText="1"/>
    </xf>
    <xf numFmtId="0" fontId="1" fillId="2" borderId="12" xfId="0" applyFont="1" applyFill="1" applyBorder="1" applyAlignment="1" applyProtection="1">
      <alignment vertical="center"/>
      <protection locked="0"/>
    </xf>
    <xf numFmtId="0" fontId="1" fillId="0" borderId="12" xfId="0" applyFont="1" applyBorder="1" applyAlignment="1">
      <alignment horizontal="justify"/>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3" fillId="2" borderId="12" xfId="0" applyFont="1" applyFill="1" applyBorder="1" applyAlignment="1" applyProtection="1">
      <alignment vertical="center"/>
      <protection hidden="1"/>
    </xf>
    <xf numFmtId="43" fontId="3" fillId="2" borderId="12" xfId="4" applyFont="1" applyFill="1" applyBorder="1" applyAlignment="1" applyProtection="1">
      <alignment vertical="center"/>
      <protection hidden="1"/>
    </xf>
    <xf numFmtId="0" fontId="1" fillId="2" borderId="0" xfId="0" applyFont="1" applyFill="1" applyAlignment="1" applyProtection="1">
      <alignment horizontal="right"/>
      <protection locked="0"/>
    </xf>
    <xf numFmtId="0" fontId="0" fillId="2" borderId="0" xfId="0" applyFont="1" applyFill="1" applyAlignment="1" applyProtection="1">
      <alignment horizontal="center" vertical="center"/>
      <protection locked="0"/>
    </xf>
    <xf numFmtId="0" fontId="4" fillId="0" borderId="0" xfId="0" applyFont="1" applyAlignment="1"/>
    <xf numFmtId="40" fontId="1" fillId="2" borderId="12" xfId="0" applyNumberFormat="1" applyFont="1" applyFill="1" applyBorder="1" applyAlignment="1" applyProtection="1">
      <alignment vertical="center"/>
      <protection locked="0"/>
    </xf>
    <xf numFmtId="10" fontId="1" fillId="2" borderId="12" xfId="6" applyNumberFormat="1"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3" fillId="2" borderId="16" xfId="0" applyFont="1" applyFill="1" applyBorder="1" applyAlignment="1" applyProtection="1">
      <alignment horizontal="center" vertical="center"/>
      <protection hidden="1"/>
    </xf>
    <xf numFmtId="40" fontId="3" fillId="2" borderId="12" xfId="4" applyNumberFormat="1" applyFont="1" applyFill="1" applyBorder="1" applyAlignment="1" applyProtection="1">
      <alignment vertical="center"/>
      <protection hidden="1"/>
    </xf>
    <xf numFmtId="0" fontId="1" fillId="2" borderId="0" xfId="0" applyFont="1" applyFill="1" applyAlignment="1" applyProtection="1">
      <alignment vertical="center" wrapText="1"/>
      <protection locked="0"/>
    </xf>
    <xf numFmtId="40" fontId="1" fillId="2" borderId="12" xfId="0" applyNumberFormat="1" applyFont="1" applyFill="1" applyBorder="1" applyAlignment="1" applyProtection="1">
      <alignment horizontal="right" vertical="center"/>
      <protection locked="0"/>
    </xf>
    <xf numFmtId="10" fontId="1" fillId="2" borderId="12" xfId="6" applyNumberFormat="1" applyFont="1" applyFill="1" applyBorder="1" applyAlignment="1" applyProtection="1">
      <alignment vertical="center"/>
      <protection hidden="1"/>
    </xf>
    <xf numFmtId="178" fontId="1" fillId="2" borderId="12" xfId="4" applyNumberFormat="1" applyFont="1" applyFill="1" applyBorder="1" applyAlignment="1" applyProtection="1">
      <alignment vertical="center"/>
      <protection locked="0"/>
    </xf>
    <xf numFmtId="43" fontId="1" fillId="2" borderId="12" xfId="4" applyFont="1" applyFill="1" applyBorder="1" applyAlignment="1" applyProtection="1">
      <alignment horizontal="justify" vertical="center"/>
      <protection locked="0"/>
    </xf>
    <xf numFmtId="178" fontId="3" fillId="2" borderId="12" xfId="4" applyNumberFormat="1" applyFont="1" applyFill="1" applyBorder="1" applyAlignment="1" applyProtection="1">
      <alignment vertical="center"/>
      <protection hidden="1"/>
    </xf>
    <xf numFmtId="0" fontId="1" fillId="3" borderId="12" xfId="0" applyFont="1" applyFill="1" applyBorder="1" applyAlignment="1" applyProtection="1">
      <alignment horizontal="center" vertical="center" wrapText="1"/>
      <protection hidden="1"/>
    </xf>
    <xf numFmtId="0" fontId="3" fillId="2" borderId="0" xfId="0" applyFont="1" applyFill="1" applyAlignment="1" applyProtection="1">
      <alignment vertical="center"/>
      <protection locked="0"/>
    </xf>
    <xf numFmtId="0" fontId="1" fillId="2" borderId="12" xfId="0" applyNumberFormat="1" applyFont="1" applyFill="1" applyBorder="1" applyAlignment="1" applyProtection="1">
      <alignment horizontal="center" vertical="center"/>
      <protection hidden="1"/>
    </xf>
    <xf numFmtId="2" fontId="1" fillId="2" borderId="12" xfId="0" applyNumberFormat="1" applyFont="1" applyFill="1" applyBorder="1" applyAlignment="1" applyProtection="1">
      <alignment horizontal="left" vertical="center"/>
      <protection locked="0"/>
    </xf>
    <xf numFmtId="2" fontId="1" fillId="2" borderId="12" xfId="0" applyNumberFormat="1" applyFont="1" applyFill="1" applyBorder="1" applyAlignment="1" applyProtection="1">
      <alignment horizontal="center" vertical="center"/>
      <protection locked="0"/>
    </xf>
    <xf numFmtId="43" fontId="3" fillId="2" borderId="12" xfId="4" applyFont="1" applyFill="1" applyBorder="1" applyAlignment="1" applyProtection="1">
      <alignment horizontal="right" vertical="center"/>
      <protection hidden="1"/>
    </xf>
    <xf numFmtId="0" fontId="1" fillId="3" borderId="12" xfId="0" applyFont="1" applyFill="1" applyBorder="1" applyAlignment="1" applyProtection="1">
      <alignment vertical="center"/>
      <protection hidden="1"/>
    </xf>
    <xf numFmtId="176" fontId="1" fillId="2" borderId="10" xfId="0" applyNumberFormat="1" applyFont="1" applyFill="1" applyBorder="1" applyAlignment="1" applyProtection="1">
      <alignment horizontal="right" vertical="center"/>
      <protection hidden="1"/>
    </xf>
    <xf numFmtId="179" fontId="4" fillId="0" borderId="12" xfId="0" applyNumberFormat="1" applyFont="1" applyBorder="1" applyAlignment="1">
      <alignment horizontal="right" vertical="center"/>
    </xf>
    <xf numFmtId="0" fontId="3"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43" fontId="0" fillId="0" borderId="0" xfId="4" applyFont="1" applyFill="1" applyAlignment="1" applyProtection="1">
      <alignment vertical="center"/>
      <protection locked="0"/>
    </xf>
    <xf numFmtId="0" fontId="0" fillId="0" borderId="0" xfId="0" applyAlignment="1" applyProtection="1">
      <protection locked="0"/>
    </xf>
    <xf numFmtId="43" fontId="0" fillId="2" borderId="0" xfId="4" applyFont="1" applyFill="1" applyAlignment="1" applyProtection="1">
      <alignment vertical="center"/>
      <protection locked="0"/>
    </xf>
    <xf numFmtId="0" fontId="1" fillId="0" borderId="12" xfId="0" applyFont="1" applyFill="1" applyBorder="1" applyAlignment="1" applyProtection="1">
      <alignment horizontal="center" vertical="center"/>
      <protection hidden="1"/>
    </xf>
    <xf numFmtId="0" fontId="4" fillId="0" borderId="12" xfId="0" applyFont="1" applyBorder="1" applyAlignment="1">
      <alignment vertical="center"/>
    </xf>
    <xf numFmtId="0" fontId="1" fillId="0" borderId="12" xfId="0" applyFont="1" applyFill="1" applyBorder="1" applyAlignment="1" applyProtection="1">
      <alignment vertical="center"/>
      <protection locked="0"/>
    </xf>
    <xf numFmtId="4" fontId="4" fillId="0" borderId="12" xfId="0" applyNumberFormat="1" applyFont="1" applyBorder="1" applyAlignment="1">
      <alignment horizontal="right" vertical="center"/>
    </xf>
    <xf numFmtId="10" fontId="1" fillId="0" borderId="12" xfId="6" applyNumberFormat="1" applyFont="1" applyFill="1" applyBorder="1" applyAlignment="1" applyProtection="1">
      <alignment vertical="center"/>
      <protection hidden="1"/>
    </xf>
    <xf numFmtId="43" fontId="1" fillId="0" borderId="17" xfId="4" applyFont="1" applyFill="1" applyBorder="1" applyAlignment="1" applyProtection="1">
      <alignment vertical="center"/>
      <protection hidden="1"/>
    </xf>
    <xf numFmtId="177" fontId="1" fillId="0" borderId="12" xfId="6" applyNumberFormat="1" applyFont="1" applyFill="1" applyBorder="1" applyAlignment="1" applyProtection="1">
      <alignment vertical="center"/>
      <protection hidden="1"/>
    </xf>
    <xf numFmtId="43" fontId="1" fillId="0" borderId="12" xfId="4" applyFont="1" applyFill="1" applyBorder="1" applyAlignment="1" applyProtection="1">
      <alignment vertical="center"/>
      <protection hidden="1"/>
    </xf>
    <xf numFmtId="10" fontId="1" fillId="0" borderId="12" xfId="0" applyNumberFormat="1" applyFont="1" applyFill="1" applyBorder="1" applyAlignment="1" applyProtection="1">
      <alignment vertical="center"/>
      <protection locked="0"/>
    </xf>
    <xf numFmtId="0" fontId="1" fillId="3" borderId="12" xfId="0" applyFont="1" applyFill="1" applyBorder="1" applyAlignment="1" applyProtection="1">
      <alignment horizontal="center" vertical="center"/>
      <protection hidden="1"/>
    </xf>
    <xf numFmtId="43" fontId="1" fillId="2" borderId="0" xfId="4" applyFont="1" applyFill="1" applyBorder="1" applyAlignment="1" applyProtection="1">
      <alignment vertical="center"/>
      <protection hidden="1"/>
    </xf>
    <xf numFmtId="43" fontId="1" fillId="2" borderId="0" xfId="4" applyFont="1" applyFill="1" applyBorder="1" applyAlignment="1" applyProtection="1">
      <alignment horizontal="center" vertical="center"/>
      <protection hidden="1"/>
    </xf>
    <xf numFmtId="43" fontId="1" fillId="2" borderId="0" xfId="4" applyFont="1" applyFill="1" applyAlignment="1" applyProtection="1">
      <alignment horizontal="right" vertical="center"/>
      <protection hidden="1"/>
    </xf>
    <xf numFmtId="9" fontId="1" fillId="3" borderId="12" xfId="6" applyFont="1" applyFill="1" applyBorder="1" applyAlignment="1" applyProtection="1">
      <alignment horizontal="center" vertical="center" wrapText="1"/>
      <protection hidden="1"/>
    </xf>
    <xf numFmtId="4" fontId="6" fillId="0" borderId="12" xfId="0" applyNumberFormat="1" applyFont="1" applyBorder="1" applyAlignment="1">
      <alignment horizontal="right" vertical="center"/>
    </xf>
    <xf numFmtId="43" fontId="1" fillId="0" borderId="17" xfId="4" applyFont="1" applyFill="1" applyBorder="1" applyAlignment="1" applyProtection="1">
      <alignment vertical="center"/>
      <protection locked="0"/>
    </xf>
    <xf numFmtId="43" fontId="7" fillId="0" borderId="12" xfId="4" applyFont="1" applyFill="1" applyBorder="1" applyAlignment="1" applyProtection="1">
      <alignment horizontal="right" vertical="center"/>
      <protection locked="0"/>
    </xf>
    <xf numFmtId="43" fontId="1" fillId="0" borderId="12" xfId="4" applyFont="1" applyFill="1" applyBorder="1" applyAlignment="1" applyProtection="1">
      <alignment vertical="center" shrinkToFit="1"/>
      <protection hidden="1"/>
    </xf>
    <xf numFmtId="43" fontId="0" fillId="0" borderId="0" xfId="4" applyFont="1" applyFill="1" applyBorder="1" applyAlignment="1" applyProtection="1">
      <alignment vertical="center"/>
      <protection locked="0"/>
    </xf>
    <xf numFmtId="0" fontId="4" fillId="0" borderId="0" xfId="0" applyFont="1" applyFill="1" applyBorder="1" applyAlignment="1">
      <alignment vertical="center"/>
    </xf>
    <xf numFmtId="43" fontId="0" fillId="0" borderId="0" xfId="4" applyFont="1" applyFill="1" applyBorder="1" applyAlignment="1" applyProtection="1">
      <alignment vertical="center" shrinkToFit="1"/>
      <protection locked="0"/>
    </xf>
    <xf numFmtId="4" fontId="0" fillId="0" borderId="0" xfId="0" applyNumberFormat="1" applyFill="1" applyBorder="1" applyAlignment="1">
      <alignment shrinkToFit="1"/>
    </xf>
    <xf numFmtId="4" fontId="0" fillId="0" borderId="0" xfId="0" applyNumberFormat="1" applyFill="1" applyBorder="1" applyAlignment="1"/>
    <xf numFmtId="0" fontId="1" fillId="2" borderId="0" xfId="0" applyFont="1" applyFill="1" applyAlignment="1" applyProtection="1">
      <alignment horizontal="right" vertical="center"/>
      <protection locked="0"/>
    </xf>
    <xf numFmtId="0" fontId="0" fillId="0" borderId="0" xfId="0" applyFill="1" applyBorder="1" applyAlignment="1" applyProtection="1">
      <protection locked="0"/>
    </xf>
    <xf numFmtId="0" fontId="0" fillId="0" borderId="0" xfId="0" applyFill="1" applyBorder="1" applyAlignment="1" applyProtection="1">
      <alignment shrinkToFit="1"/>
      <protection locked="0"/>
    </xf>
    <xf numFmtId="179" fontId="4" fillId="0" borderId="12" xfId="0" applyNumberFormat="1" applyFont="1" applyFill="1" applyBorder="1" applyAlignment="1">
      <alignment horizontal="right" vertical="center"/>
    </xf>
    <xf numFmtId="9" fontId="0" fillId="0" borderId="0" xfId="6" applyFont="1" applyFill="1" applyAlignment="1" applyProtection="1">
      <alignment vertical="center"/>
      <protection locked="0"/>
    </xf>
    <xf numFmtId="9" fontId="0" fillId="2" borderId="0" xfId="6" applyFont="1" applyFill="1" applyAlignment="1" applyProtection="1">
      <alignment vertical="center"/>
      <protection locked="0"/>
    </xf>
    <xf numFmtId="43" fontId="1" fillId="2" borderId="10" xfId="4" applyFont="1" applyFill="1" applyBorder="1" applyAlignment="1" applyProtection="1">
      <alignment vertical="center"/>
      <protection hidden="1"/>
    </xf>
    <xf numFmtId="43" fontId="1" fillId="2" borderId="0" xfId="4" applyFont="1" applyFill="1" applyAlignment="1" applyProtection="1">
      <alignment vertical="center"/>
      <protection hidden="1"/>
    </xf>
    <xf numFmtId="0" fontId="7" fillId="0" borderId="12" xfId="0" applyFont="1" applyFill="1" applyBorder="1" applyAlignment="1" applyProtection="1">
      <alignment vertical="center"/>
      <protection locked="0"/>
    </xf>
    <xf numFmtId="177" fontId="7" fillId="0" borderId="12" xfId="6" applyNumberFormat="1" applyFont="1" applyFill="1" applyBorder="1" applyAlignment="1" applyProtection="1">
      <alignment vertical="center"/>
      <protection hidden="1"/>
    </xf>
    <xf numFmtId="43" fontId="7" fillId="0" borderId="12" xfId="4" applyFont="1" applyFill="1" applyBorder="1" applyAlignment="1" applyProtection="1">
      <alignment vertical="center"/>
      <protection hidden="1"/>
    </xf>
    <xf numFmtId="43" fontId="7" fillId="0" borderId="12" xfId="4" applyFont="1" applyFill="1" applyBorder="1" applyAlignment="1" applyProtection="1">
      <alignment vertical="center"/>
      <protection locked="0"/>
    </xf>
    <xf numFmtId="0" fontId="0" fillId="0" borderId="12" xfId="0" applyBorder="1">
      <alignment vertical="top"/>
    </xf>
    <xf numFmtId="0" fontId="0" fillId="0" borderId="0" xfId="0">
      <alignment vertical="top"/>
    </xf>
    <xf numFmtId="0" fontId="7" fillId="0" borderId="12" xfId="0" applyFont="1" applyFill="1" applyBorder="1" applyAlignment="1" applyProtection="1">
      <alignment vertical="center"/>
      <protection hidden="1"/>
    </xf>
    <xf numFmtId="43" fontId="7" fillId="0" borderId="12" xfId="4" applyFont="1" applyFill="1" applyBorder="1" applyAlignment="1" applyProtection="1">
      <alignment vertical="center" shrinkToFit="1"/>
      <protection hidden="1"/>
    </xf>
    <xf numFmtId="9" fontId="1" fillId="2" borderId="0" xfId="6" applyFont="1" applyFill="1" applyAlignment="1" applyProtection="1">
      <alignment vertical="center"/>
      <protection locked="0"/>
    </xf>
    <xf numFmtId="43" fontId="1" fillId="2" borderId="0" xfId="4" applyFont="1" applyFill="1" applyAlignment="1" applyProtection="1">
      <alignment vertical="center"/>
      <protection locked="0"/>
    </xf>
    <xf numFmtId="0" fontId="8" fillId="0" borderId="0" xfId="0" applyFont="1" applyAlignment="1" applyProtection="1">
      <protection locked="0"/>
    </xf>
    <xf numFmtId="9" fontId="1" fillId="0" borderId="0" xfId="6" applyFont="1" applyFill="1" applyAlignment="1" applyProtection="1">
      <alignment vertical="center"/>
      <protection locked="0"/>
    </xf>
    <xf numFmtId="43" fontId="1" fillId="0" borderId="0" xfId="4" applyFont="1" applyFill="1" applyAlignment="1" applyProtection="1">
      <alignment vertical="center"/>
      <protection locked="0"/>
    </xf>
    <xf numFmtId="180" fontId="7" fillId="0" borderId="12" xfId="6" applyNumberFormat="1" applyFont="1" applyFill="1" applyBorder="1" applyAlignment="1" applyProtection="1">
      <alignment vertical="center"/>
      <protection locked="0"/>
    </xf>
    <xf numFmtId="9" fontId="7" fillId="0" borderId="12" xfId="6" applyFont="1" applyFill="1" applyBorder="1" applyAlignment="1" applyProtection="1">
      <alignment vertical="center"/>
      <protection locked="0"/>
    </xf>
    <xf numFmtId="49" fontId="0" fillId="2" borderId="0" xfId="0" applyNumberFormat="1" applyFont="1" applyFill="1" applyAlignment="1" applyProtection="1">
      <alignment vertical="center"/>
      <protection locked="0"/>
    </xf>
    <xf numFmtId="49" fontId="1" fillId="2" borderId="0" xfId="0" applyNumberFormat="1" applyFont="1" applyFill="1" applyAlignment="1" applyProtection="1">
      <alignment vertical="center"/>
      <protection hidden="1"/>
    </xf>
    <xf numFmtId="0" fontId="3" fillId="3" borderId="16" xfId="0" applyFont="1" applyFill="1" applyBorder="1" applyAlignment="1" applyProtection="1">
      <alignment horizontal="center" vertical="center"/>
      <protection hidden="1"/>
    </xf>
    <xf numFmtId="43" fontId="1" fillId="2" borderId="21" xfId="4" applyFont="1" applyFill="1" applyBorder="1" applyAlignment="1" applyProtection="1">
      <alignment horizontal="justify" vertical="center"/>
      <protection locked="0"/>
    </xf>
    <xf numFmtId="43" fontId="1" fillId="2" borderId="11" xfId="4" applyFont="1" applyFill="1" applyBorder="1" applyAlignment="1" applyProtection="1">
      <alignment horizontal="justify" vertical="center"/>
      <protection locked="0"/>
    </xf>
    <xf numFmtId="43" fontId="1" fillId="2" borderId="11" xfId="4" applyFont="1" applyFill="1" applyBorder="1" applyAlignment="1" applyProtection="1">
      <alignment horizontal="justify" vertical="center"/>
      <protection hidden="1"/>
    </xf>
    <xf numFmtId="43" fontId="1" fillId="2" borderId="11" xfId="290" applyFont="1" applyFill="1" applyBorder="1" applyAlignment="1" applyProtection="1">
      <alignment horizontal="justify" vertical="center"/>
      <protection locked="0"/>
    </xf>
    <xf numFmtId="49" fontId="1" fillId="2" borderId="12" xfId="0" applyNumberFormat="1" applyFont="1" applyFill="1" applyBorder="1" applyAlignment="1" applyProtection="1">
      <alignment vertical="center"/>
      <protection locked="0"/>
    </xf>
    <xf numFmtId="0" fontId="4" fillId="0" borderId="12" xfId="0" applyNumberFormat="1" applyFont="1" applyFill="1" applyBorder="1" applyAlignment="1" applyProtection="1">
      <alignment vertical="center" wrapText="1"/>
    </xf>
    <xf numFmtId="0" fontId="4" fillId="0" borderId="12" xfId="0" applyFont="1" applyFill="1" applyBorder="1" applyAlignment="1">
      <alignment horizontal="center" vertical="center"/>
    </xf>
    <xf numFmtId="4" fontId="4" fillId="0" borderId="12" xfId="0" applyNumberFormat="1" applyFont="1" applyFill="1" applyBorder="1" applyAlignment="1" applyProtection="1">
      <alignment horizontal="right" vertical="center"/>
    </xf>
    <xf numFmtId="43" fontId="1" fillId="2" borderId="12" xfId="4" applyFont="1" applyFill="1" applyBorder="1" applyAlignment="1" applyProtection="1">
      <alignment horizontal="justify" vertical="center"/>
      <protection hidden="1"/>
    </xf>
    <xf numFmtId="178" fontId="4" fillId="0" borderId="12" xfId="0" applyNumberFormat="1" applyFont="1" applyFill="1" applyBorder="1" applyAlignment="1">
      <alignment vertical="top"/>
    </xf>
    <xf numFmtId="43" fontId="1" fillId="2" borderId="11" xfId="290" applyFont="1" applyFill="1" applyBorder="1" applyAlignment="1" applyProtection="1">
      <alignment horizontal="justify" vertical="center"/>
      <protection hidden="1"/>
    </xf>
    <xf numFmtId="178" fontId="4" fillId="0" borderId="12" xfId="0" applyNumberFormat="1" applyFont="1" applyFill="1" applyBorder="1" applyAlignment="1">
      <alignment horizontal="center"/>
    </xf>
    <xf numFmtId="0" fontId="4" fillId="0" borderId="12" xfId="0" applyFont="1" applyFill="1" applyBorder="1" applyAlignment="1">
      <alignment horizontal="center"/>
    </xf>
    <xf numFmtId="0" fontId="0" fillId="0" borderId="12" xfId="0" applyNumberFormat="1" applyBorder="1" applyAlignment="1"/>
    <xf numFmtId="0" fontId="4" fillId="0" borderId="12" xfId="0" applyNumberFormat="1" applyFont="1" applyFill="1" applyBorder="1" applyAlignment="1" applyProtection="1">
      <alignment horizontal="left" vertical="center" wrapText="1"/>
    </xf>
    <xf numFmtId="4" fontId="4" fillId="0" borderId="16" xfId="0" applyNumberFormat="1" applyFont="1" applyFill="1" applyBorder="1" applyAlignment="1" applyProtection="1">
      <alignment horizontal="right" vertical="center"/>
    </xf>
    <xf numFmtId="4" fontId="4" fillId="0" borderId="14" xfId="0" applyNumberFormat="1" applyFont="1" applyFill="1" applyBorder="1" applyAlignment="1" applyProtection="1">
      <alignment horizontal="right" vertical="center"/>
    </xf>
    <xf numFmtId="43" fontId="1" fillId="2" borderId="12" xfId="4" applyFont="1" applyFill="1" applyBorder="1" applyAlignment="1" applyProtection="1">
      <alignment vertical="center"/>
      <protection hidden="1"/>
    </xf>
    <xf numFmtId="178" fontId="4" fillId="0" borderId="12" xfId="0" applyNumberFormat="1" applyFont="1" applyFill="1" applyBorder="1">
      <alignment vertical="top"/>
    </xf>
    <xf numFmtId="178" fontId="4" fillId="0" borderId="12" xfId="0" applyNumberFormat="1" applyFont="1" applyFill="1" applyBorder="1" applyAlignment="1">
      <alignment wrapText="1"/>
    </xf>
    <xf numFmtId="49" fontId="1" fillId="2" borderId="12" xfId="0" applyNumberFormat="1" applyFont="1" applyFill="1" applyBorder="1" applyAlignment="1" applyProtection="1">
      <alignment horizontal="center" vertical="center"/>
      <protection locked="0"/>
    </xf>
    <xf numFmtId="43" fontId="1" fillId="2" borderId="16" xfId="4" applyFont="1" applyFill="1" applyBorder="1" applyAlignment="1" applyProtection="1">
      <alignment vertical="center"/>
      <protection locked="0"/>
    </xf>
    <xf numFmtId="43" fontId="1" fillId="2" borderId="16" xfId="4" applyFont="1" applyFill="1" applyBorder="1" applyAlignment="1" applyProtection="1">
      <alignment vertical="center"/>
      <protection hidden="1"/>
    </xf>
    <xf numFmtId="49" fontId="1" fillId="2" borderId="17" xfId="0" applyNumberFormat="1" applyFont="1" applyFill="1" applyBorder="1" applyAlignment="1" applyProtection="1">
      <alignment horizontal="left" vertical="center"/>
      <protection locked="0"/>
    </xf>
    <xf numFmtId="0" fontId="1" fillId="2" borderId="17" xfId="0" applyFont="1" applyFill="1" applyBorder="1" applyAlignment="1" applyProtection="1">
      <alignment horizontal="justify" vertical="center"/>
      <protection locked="0"/>
    </xf>
    <xf numFmtId="0" fontId="1" fillId="2" borderId="12" xfId="0" applyFont="1" applyFill="1" applyBorder="1" applyAlignment="1" applyProtection="1">
      <alignment horizontal="justify" vertical="center"/>
      <protection locked="0"/>
    </xf>
    <xf numFmtId="49" fontId="1" fillId="2" borderId="12" xfId="0" applyNumberFormat="1" applyFont="1" applyFill="1" applyBorder="1" applyAlignment="1" applyProtection="1">
      <alignment horizontal="left" vertical="center"/>
      <protection locked="0"/>
    </xf>
    <xf numFmtId="49" fontId="1" fillId="2" borderId="0" xfId="0" applyNumberFormat="1" applyFont="1" applyFill="1" applyAlignment="1" applyProtection="1">
      <protection locked="0"/>
    </xf>
    <xf numFmtId="49" fontId="1" fillId="3" borderId="12" xfId="0" applyNumberFormat="1" applyFont="1" applyFill="1" applyBorder="1" applyAlignment="1" applyProtection="1">
      <alignment horizontal="center" vertical="center"/>
      <protection hidden="1"/>
    </xf>
    <xf numFmtId="0" fontId="11" fillId="0" borderId="0" xfId="335" applyFont="1" applyAlignment="1" applyProtection="1">
      <alignment vertical="center"/>
    </xf>
    <xf numFmtId="49" fontId="14" fillId="18" borderId="0" xfId="335" applyNumberFormat="1" applyFont="1" applyFill="1" applyAlignment="1" applyProtection="1">
      <alignment horizontal="center" vertical="center"/>
    </xf>
    <xf numFmtId="0" fontId="7" fillId="18" borderId="0" xfId="335" applyFont="1" applyFill="1" applyAlignment="1" applyProtection="1">
      <alignment vertical="center"/>
    </xf>
    <xf numFmtId="178" fontId="7" fillId="18" borderId="0" xfId="335" applyNumberFormat="1" applyFont="1" applyFill="1" applyAlignment="1" applyProtection="1">
      <alignment horizontal="right"/>
    </xf>
    <xf numFmtId="0" fontId="15" fillId="18" borderId="0" xfId="335" applyFont="1" applyFill="1" applyBorder="1" applyAlignment="1" applyProtection="1">
      <alignment horizontal="right" vertical="center" wrapText="1"/>
    </xf>
    <xf numFmtId="0" fontId="15" fillId="18" borderId="12" xfId="335" applyFont="1" applyFill="1" applyBorder="1" applyAlignment="1" applyProtection="1">
      <alignment horizontal="center" vertical="center" wrapText="1"/>
    </xf>
    <xf numFmtId="0" fontId="15" fillId="18" borderId="12" xfId="335" applyFont="1" applyFill="1" applyBorder="1" applyAlignment="1" applyProtection="1">
      <alignment horizontal="center" vertical="top" wrapText="1"/>
    </xf>
    <xf numFmtId="0" fontId="15" fillId="18" borderId="12" xfId="335" applyFont="1" applyFill="1" applyBorder="1" applyAlignment="1" applyProtection="1">
      <alignment horizontal="justify" vertical="center" wrapText="1"/>
    </xf>
    <xf numFmtId="0" fontId="14" fillId="18" borderId="12" xfId="335" applyFont="1" applyFill="1" applyBorder="1" applyAlignment="1" applyProtection="1">
      <alignment horizontal="center" vertical="center" wrapText="1"/>
    </xf>
    <xf numFmtId="178" fontId="14" fillId="18" borderId="12" xfId="335" applyNumberFormat="1" applyFont="1" applyFill="1" applyBorder="1" applyAlignment="1" applyProtection="1">
      <alignment horizontal="right" vertical="center" wrapText="1"/>
    </xf>
    <xf numFmtId="0" fontId="14" fillId="18" borderId="12" xfId="335" applyFont="1" applyFill="1" applyBorder="1" applyAlignment="1" applyProtection="1">
      <alignment horizontal="justify" vertical="center" wrapText="1"/>
    </xf>
    <xf numFmtId="178" fontId="14" fillId="6" borderId="12" xfId="335" applyNumberFormat="1" applyFont="1" applyFill="1" applyBorder="1" applyAlignment="1" applyProtection="1">
      <alignment horizontal="right" vertical="center" wrapText="1"/>
    </xf>
    <xf numFmtId="0" fontId="7" fillId="18" borderId="0" xfId="335" applyFont="1" applyFill="1" applyAlignment="1" applyProtection="1">
      <alignment horizontal="center" vertical="center"/>
    </xf>
    <xf numFmtId="0" fontId="11" fillId="18" borderId="0" xfId="335" applyFont="1" applyFill="1" applyAlignment="1" applyProtection="1">
      <alignment vertical="center"/>
    </xf>
    <xf numFmtId="0" fontId="7" fillId="18" borderId="0" xfId="335" applyFont="1" applyFill="1" applyAlignment="1" applyProtection="1">
      <alignment horizontal="right" vertical="center"/>
    </xf>
    <xf numFmtId="0" fontId="1" fillId="18" borderId="0" xfId="335" applyFont="1" applyFill="1" applyAlignment="1" applyProtection="1">
      <alignment horizontal="right" vertical="center"/>
    </xf>
    <xf numFmtId="0" fontId="7" fillId="18" borderId="0" xfId="335" applyFont="1" applyFill="1" applyBorder="1" applyAlignment="1" applyProtection="1">
      <alignment horizontal="right" vertical="center" wrapText="1"/>
    </xf>
    <xf numFmtId="0" fontId="1" fillId="18" borderId="0" xfId="335" applyFont="1" applyFill="1" applyBorder="1" applyAlignment="1" applyProtection="1">
      <alignment horizontal="right" vertical="center" wrapText="1"/>
    </xf>
    <xf numFmtId="0" fontId="15" fillId="18" borderId="12" xfId="335" applyFont="1" applyFill="1" applyBorder="1" applyAlignment="1" applyProtection="1">
      <alignment vertical="center" wrapText="1"/>
    </xf>
    <xf numFmtId="178" fontId="14" fillId="18" borderId="12" xfId="335" applyNumberFormat="1" applyFont="1" applyFill="1" applyBorder="1" applyAlignment="1" applyProtection="1">
      <alignment horizontal="right" vertical="center" shrinkToFit="1"/>
    </xf>
    <xf numFmtId="178" fontId="14" fillId="2" borderId="12" xfId="335" applyNumberFormat="1" applyFont="1" applyFill="1" applyBorder="1" applyAlignment="1" applyProtection="1">
      <alignment horizontal="right" vertical="center" shrinkToFit="1"/>
    </xf>
    <xf numFmtId="0" fontId="14" fillId="18" borderId="12" xfId="335" applyFont="1" applyFill="1" applyBorder="1" applyAlignment="1" applyProtection="1">
      <alignment vertical="center" wrapText="1"/>
    </xf>
    <xf numFmtId="0" fontId="18" fillId="0" borderId="0" xfId="335" applyFont="1" applyBorder="1" applyAlignment="1" applyProtection="1">
      <alignment horizontal="justify" vertical="top" wrapText="1"/>
    </xf>
    <xf numFmtId="0" fontId="11" fillId="0" borderId="0" xfId="335" applyFont="1" applyBorder="1" applyAlignment="1" applyProtection="1">
      <alignment vertical="center"/>
    </xf>
    <xf numFmtId="43" fontId="11" fillId="0" borderId="0" xfId="335" applyNumberFormat="1" applyFont="1" applyBorder="1" applyAlignment="1" applyProtection="1">
      <alignment vertical="center"/>
    </xf>
    <xf numFmtId="0" fontId="11" fillId="0" borderId="0" xfId="335" applyFont="1" applyAlignment="1" applyProtection="1">
      <alignment vertical="center"/>
      <protection hidden="1"/>
    </xf>
    <xf numFmtId="0" fontId="7" fillId="0" borderId="0" xfId="335" applyFont="1" applyAlignment="1" applyProtection="1">
      <alignment vertical="center"/>
    </xf>
    <xf numFmtId="0" fontId="15" fillId="18" borderId="18" xfId="335" applyFont="1" applyFill="1" applyBorder="1" applyAlignment="1" applyProtection="1">
      <alignment horizontal="center" vertical="center" wrapText="1"/>
    </xf>
    <xf numFmtId="0" fontId="15" fillId="18" borderId="18" xfId="335" applyFont="1" applyFill="1" applyBorder="1" applyAlignment="1" applyProtection="1">
      <alignment vertical="center" shrinkToFit="1"/>
    </xf>
    <xf numFmtId="0" fontId="14" fillId="18" borderId="18" xfId="335" applyFont="1" applyFill="1" applyBorder="1" applyAlignment="1" applyProtection="1">
      <alignment horizontal="center" vertical="top" wrapText="1"/>
    </xf>
    <xf numFmtId="178" fontId="14" fillId="18" borderId="18" xfId="335" applyNumberFormat="1" applyFont="1" applyFill="1" applyBorder="1" applyAlignment="1" applyProtection="1">
      <alignment horizontal="right" vertical="center" shrinkToFit="1"/>
    </xf>
    <xf numFmtId="0" fontId="14" fillId="18" borderId="18" xfId="335" applyFont="1" applyFill="1" applyBorder="1" applyAlignment="1" applyProtection="1">
      <alignment vertical="center" shrinkToFit="1"/>
    </xf>
    <xf numFmtId="178" fontId="14" fillId="6" borderId="18" xfId="335" applyNumberFormat="1" applyFont="1" applyFill="1" applyBorder="1" applyAlignment="1" applyProtection="1">
      <alignment horizontal="right" vertical="center" shrinkToFit="1"/>
    </xf>
    <xf numFmtId="0" fontId="1" fillId="18" borderId="18" xfId="335" applyFont="1" applyFill="1" applyBorder="1" applyAlignment="1" applyProtection="1">
      <alignment vertical="center" shrinkToFit="1"/>
    </xf>
    <xf numFmtId="0" fontId="7" fillId="18" borderId="18" xfId="335" applyFont="1" applyFill="1" applyBorder="1" applyAlignment="1" applyProtection="1">
      <alignment vertical="center" shrinkToFit="1"/>
    </xf>
    <xf numFmtId="0" fontId="0" fillId="2" borderId="0" xfId="0" applyFill="1" applyAlignment="1" applyProtection="1">
      <alignment vertical="center"/>
      <protection locked="0"/>
    </xf>
    <xf numFmtId="0" fontId="21"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1" fillId="2" borderId="10" xfId="0" applyFont="1" applyFill="1" applyBorder="1" applyAlignment="1" applyProtection="1">
      <alignment vertical="center"/>
      <protection hidden="1"/>
    </xf>
    <xf numFmtId="9" fontId="1" fillId="2" borderId="10" xfId="6" applyFont="1" applyFill="1" applyBorder="1" applyAlignment="1" applyProtection="1">
      <alignment horizontal="right" vertical="center"/>
      <protection hidden="1"/>
    </xf>
    <xf numFmtId="9" fontId="3" fillId="3" borderId="12" xfId="6" applyFont="1" applyFill="1" applyBorder="1" applyAlignment="1" applyProtection="1">
      <alignment horizontal="center" vertical="center"/>
      <protection hidden="1"/>
    </xf>
    <xf numFmtId="177" fontId="1" fillId="4" borderId="27" xfId="6" applyNumberFormat="1" applyFont="1" applyFill="1" applyBorder="1" applyAlignment="1" applyProtection="1">
      <alignment horizontal="justify" vertical="center"/>
      <protection hidden="1"/>
    </xf>
    <xf numFmtId="10" fontId="1" fillId="0" borderId="12" xfId="6" applyNumberFormat="1" applyFont="1" applyFill="1" applyBorder="1" applyAlignment="1" applyProtection="1">
      <alignment vertical="center"/>
      <protection locked="0"/>
    </xf>
    <xf numFmtId="177" fontId="1" fillId="0" borderId="12" xfId="6" applyNumberFormat="1" applyFont="1" applyFill="1" applyBorder="1" applyAlignment="1" applyProtection="1">
      <alignment vertical="center"/>
      <protection locked="0"/>
    </xf>
    <xf numFmtId="0" fontId="21" fillId="2" borderId="0" xfId="0" applyFont="1" applyFill="1" applyAlignment="1" applyProtection="1">
      <alignment vertical="center"/>
      <protection locked="0"/>
    </xf>
    <xf numFmtId="0" fontId="1" fillId="0" borderId="12" xfId="6" applyNumberFormat="1" applyFont="1" applyFill="1" applyBorder="1" applyAlignment="1" applyProtection="1">
      <alignment vertical="center"/>
      <protection locked="0"/>
    </xf>
    <xf numFmtId="0" fontId="1" fillId="0" borderId="11" xfId="0" applyFont="1" applyFill="1" applyBorder="1" applyAlignment="1" applyProtection="1">
      <alignment horizontal="center" vertical="center"/>
      <protection hidden="1"/>
    </xf>
    <xf numFmtId="0" fontId="1" fillId="0" borderId="11" xfId="0" applyFont="1" applyFill="1" applyBorder="1" applyAlignment="1" applyProtection="1">
      <alignment vertical="center"/>
      <protection hidden="1"/>
    </xf>
    <xf numFmtId="177" fontId="1" fillId="0" borderId="11" xfId="6" applyNumberFormat="1" applyFont="1" applyFill="1" applyBorder="1" applyAlignment="1" applyProtection="1">
      <alignment vertical="center"/>
      <protection locked="0"/>
    </xf>
    <xf numFmtId="0" fontId="1" fillId="0" borderId="12" xfId="0" applyFont="1" applyFill="1" applyBorder="1" applyAlignment="1" applyProtection="1">
      <alignment horizontal="left" vertical="center"/>
      <protection hidden="1"/>
    </xf>
    <xf numFmtId="0" fontId="1" fillId="0" borderId="15" xfId="0" applyFont="1" applyFill="1" applyBorder="1" applyAlignment="1" applyProtection="1">
      <alignment vertical="center"/>
      <protection locked="0"/>
    </xf>
    <xf numFmtId="0" fontId="1" fillId="3" borderId="17" xfId="0" applyFont="1" applyFill="1" applyBorder="1" applyAlignment="1" applyProtection="1">
      <alignment horizontal="center" vertical="center"/>
      <protection hidden="1"/>
    </xf>
    <xf numFmtId="0" fontId="1" fillId="0" borderId="0" xfId="0" applyFont="1" applyFill="1" applyAlignment="1" applyProtection="1">
      <alignment horizontal="right" vertical="center"/>
    </xf>
    <xf numFmtId="0" fontId="1" fillId="0" borderId="12" xfId="0" applyFont="1" applyFill="1" applyBorder="1" applyAlignment="1" applyProtection="1">
      <alignment horizontal="left" vertical="center" wrapText="1"/>
      <protection locked="0"/>
    </xf>
    <xf numFmtId="0" fontId="21" fillId="0" borderId="12" xfId="0" applyFont="1" applyFill="1" applyBorder="1" applyAlignment="1" applyProtection="1">
      <alignment vertical="center"/>
      <protection locked="0"/>
    </xf>
    <xf numFmtId="0" fontId="1" fillId="0" borderId="0" xfId="0" applyFont="1" applyFill="1" applyAlignment="1" applyProtection="1">
      <alignment horizontal="left" vertical="center"/>
      <protection locked="0"/>
    </xf>
    <xf numFmtId="0" fontId="3" fillId="15" borderId="50" xfId="0" applyFont="1" applyFill="1" applyBorder="1" applyAlignment="1" applyProtection="1">
      <alignment horizontal="center" vertical="center"/>
      <protection hidden="1"/>
    </xf>
    <xf numFmtId="0" fontId="3" fillId="15" borderId="51" xfId="0" applyFont="1" applyFill="1" applyBorder="1" applyAlignment="1" applyProtection="1">
      <alignment horizontal="center" vertical="center"/>
      <protection hidden="1"/>
    </xf>
    <xf numFmtId="0" fontId="3" fillId="15" borderId="52" xfId="0" applyFont="1" applyFill="1" applyBorder="1" applyAlignment="1" applyProtection="1">
      <alignment horizontal="center" vertical="center"/>
      <protection hidden="1"/>
    </xf>
    <xf numFmtId="0" fontId="3" fillId="15" borderId="53" xfId="0" applyFont="1" applyFill="1" applyBorder="1" applyAlignment="1" applyProtection="1">
      <alignment horizontal="center" vertical="center" wrapText="1"/>
      <protection hidden="1"/>
    </xf>
    <xf numFmtId="49" fontId="1" fillId="0" borderId="38" xfId="0" applyNumberFormat="1" applyFont="1" applyFill="1" applyBorder="1" applyAlignment="1" applyProtection="1">
      <alignment horizontal="center" vertical="center"/>
      <protection hidden="1"/>
    </xf>
    <xf numFmtId="0" fontId="1" fillId="0" borderId="55" xfId="0" applyFont="1" applyFill="1" applyBorder="1" applyAlignment="1" applyProtection="1">
      <alignment horizontal="left" vertical="center"/>
      <protection hidden="1"/>
    </xf>
    <xf numFmtId="0" fontId="1" fillId="0" borderId="56" xfId="5" applyFont="1" applyFill="1" applyBorder="1" applyAlignment="1" applyProtection="1">
      <alignment horizontal="center" vertical="center"/>
      <protection hidden="1"/>
    </xf>
    <xf numFmtId="49" fontId="1" fillId="0" borderId="0" xfId="0" applyNumberFormat="1" applyFont="1" applyFill="1" applyBorder="1" applyAlignment="1" applyProtection="1">
      <alignment horizontal="center" vertical="center"/>
      <protection hidden="1"/>
    </xf>
    <xf numFmtId="0" fontId="1" fillId="0" borderId="55" xfId="0" applyFont="1" applyBorder="1" applyAlignment="1" applyProtection="1">
      <alignment vertical="center"/>
      <protection hidden="1"/>
    </xf>
    <xf numFmtId="49" fontId="1" fillId="0" borderId="58" xfId="0" applyNumberFormat="1" applyFont="1" applyFill="1" applyBorder="1" applyAlignment="1" applyProtection="1">
      <alignment horizontal="center" vertical="center"/>
      <protection hidden="1"/>
    </xf>
    <xf numFmtId="0" fontId="1" fillId="0" borderId="41" xfId="5" applyFont="1" applyFill="1" applyBorder="1" applyAlignment="1" applyProtection="1">
      <alignment horizontal="center" vertical="center"/>
      <protection hidden="1"/>
    </xf>
    <xf numFmtId="0" fontId="1" fillId="0" borderId="55" xfId="5" applyFont="1" applyFill="1" applyBorder="1" applyAlignment="1" applyProtection="1">
      <alignment vertical="center"/>
      <protection hidden="1"/>
    </xf>
    <xf numFmtId="49" fontId="1" fillId="0" borderId="60" xfId="0" applyNumberFormat="1" applyFont="1" applyFill="1" applyBorder="1" applyAlignment="1" applyProtection="1">
      <alignment horizontal="center" vertical="center"/>
      <protection hidden="1"/>
    </xf>
    <xf numFmtId="0" fontId="1" fillId="0" borderId="61" xfId="5" applyFont="1" applyFill="1" applyBorder="1" applyAlignment="1" applyProtection="1">
      <alignment vertical="center"/>
      <protection hidden="1"/>
    </xf>
    <xf numFmtId="0" fontId="1" fillId="0" borderId="62" xfId="5" applyFont="1" applyFill="1" applyBorder="1" applyAlignment="1" applyProtection="1">
      <alignment horizontal="center" vertical="center"/>
      <protection hidden="1"/>
    </xf>
    <xf numFmtId="49" fontId="1" fillId="0" borderId="64" xfId="0" applyNumberFormat="1" applyFont="1" applyFill="1" applyBorder="1" applyAlignment="1" applyProtection="1">
      <alignment horizontal="center" vertical="center"/>
      <protection hidden="1"/>
    </xf>
    <xf numFmtId="0" fontId="1" fillId="0" borderId="65" xfId="5" applyFont="1" applyFill="1" applyBorder="1" applyAlignment="1" applyProtection="1">
      <alignment vertical="center"/>
      <protection hidden="1"/>
    </xf>
    <xf numFmtId="0" fontId="1" fillId="0" borderId="66" xfId="5" applyFont="1" applyFill="1" applyBorder="1" applyAlignment="1" applyProtection="1">
      <alignment horizontal="center" vertical="center"/>
      <protection hidden="1"/>
    </xf>
    <xf numFmtId="0" fontId="1" fillId="0" borderId="37" xfId="5" applyFont="1" applyFill="1" applyBorder="1" applyAlignment="1" applyProtection="1">
      <alignment vertical="center"/>
      <protection hidden="1"/>
    </xf>
    <xf numFmtId="0" fontId="1" fillId="0" borderId="67" xfId="5" applyFont="1" applyFill="1" applyBorder="1" applyAlignment="1" applyProtection="1">
      <alignment vertical="center"/>
      <protection hidden="1"/>
    </xf>
    <xf numFmtId="49" fontId="1" fillId="0" borderId="68" xfId="0" applyNumberFormat="1" applyFont="1" applyFill="1" applyBorder="1" applyAlignment="1" applyProtection="1">
      <alignment horizontal="center" vertical="center" wrapText="1"/>
      <protection hidden="1"/>
    </xf>
    <xf numFmtId="49" fontId="1" fillId="0" borderId="15" xfId="0" applyNumberFormat="1" applyFont="1" applyFill="1" applyBorder="1" applyAlignment="1" applyProtection="1">
      <alignment horizontal="center" vertical="center"/>
      <protection hidden="1"/>
    </xf>
    <xf numFmtId="0" fontId="1" fillId="0" borderId="69" xfId="5" applyFont="1" applyFill="1" applyBorder="1" applyAlignment="1" applyProtection="1">
      <alignment vertical="center"/>
      <protection hidden="1"/>
    </xf>
    <xf numFmtId="0" fontId="1" fillId="0" borderId="70" xfId="5" applyFont="1" applyFill="1" applyBorder="1" applyAlignment="1" applyProtection="1">
      <alignment horizontal="center" vertical="center"/>
      <protection hidden="1"/>
    </xf>
    <xf numFmtId="49" fontId="1" fillId="0" borderId="71" xfId="0" applyNumberFormat="1" applyFont="1" applyFill="1" applyBorder="1" applyAlignment="1" applyProtection="1">
      <alignment horizontal="center" vertical="center" wrapText="1"/>
      <protection hidden="1"/>
    </xf>
    <xf numFmtId="49" fontId="1" fillId="0" borderId="72" xfId="0" applyNumberFormat="1" applyFont="1" applyFill="1" applyBorder="1" applyAlignment="1" applyProtection="1">
      <alignment horizontal="center" vertical="center"/>
      <protection hidden="1"/>
    </xf>
    <xf numFmtId="0" fontId="1" fillId="0" borderId="73" xfId="5" applyFont="1" applyFill="1" applyBorder="1" applyAlignment="1" applyProtection="1">
      <alignment vertical="center"/>
      <protection hidden="1"/>
    </xf>
    <xf numFmtId="49" fontId="1" fillId="0" borderId="78" xfId="523" applyNumberFormat="1" applyFont="1" applyFill="1" applyBorder="1" applyAlignment="1" applyProtection="1">
      <alignment horizontal="center" vertical="center"/>
      <protection hidden="1"/>
    </xf>
    <xf numFmtId="0" fontId="1" fillId="0" borderId="37" xfId="523" applyFont="1" applyFill="1" applyBorder="1" applyAlignment="1" applyProtection="1">
      <alignment vertical="center"/>
      <protection hidden="1"/>
    </xf>
    <xf numFmtId="0" fontId="3" fillId="0" borderId="38" xfId="0" applyFont="1" applyFill="1" applyBorder="1" applyAlignment="1" applyProtection="1">
      <alignment horizontal="left" vertical="center"/>
      <protection hidden="1"/>
    </xf>
    <xf numFmtId="0" fontId="3" fillId="0" borderId="39" xfId="0" applyFont="1" applyFill="1" applyBorder="1" applyAlignment="1" applyProtection="1">
      <alignment horizontal="left" vertical="center"/>
      <protection hidden="1"/>
    </xf>
    <xf numFmtId="0" fontId="1" fillId="0" borderId="79"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80" xfId="0" applyFont="1" applyFill="1" applyBorder="1" applyAlignment="1" applyProtection="1">
      <alignment vertical="center"/>
      <protection hidden="1"/>
    </xf>
    <xf numFmtId="0" fontId="1" fillId="0" borderId="38" xfId="5" applyFont="1" applyFill="1" applyBorder="1" applyAlignment="1" applyProtection="1">
      <alignment vertical="center"/>
      <protection hidden="1"/>
    </xf>
    <xf numFmtId="0" fontId="1" fillId="0" borderId="39" xfId="5" applyFont="1" applyFill="1" applyBorder="1" applyAlignment="1" applyProtection="1">
      <alignment vertical="center"/>
      <protection hidden="1"/>
    </xf>
    <xf numFmtId="0" fontId="1" fillId="0" borderId="81" xfId="0" applyFont="1" applyFill="1" applyBorder="1" applyAlignment="1" applyProtection="1">
      <alignment horizontal="center" vertical="center"/>
      <protection hidden="1"/>
    </xf>
    <xf numFmtId="0" fontId="1" fillId="0" borderId="82" xfId="0" applyFont="1" applyFill="1" applyBorder="1" applyAlignment="1" applyProtection="1">
      <alignment vertical="center"/>
      <protection hidden="1"/>
    </xf>
    <xf numFmtId="0" fontId="1" fillId="0" borderId="72" xfId="0" applyFont="1" applyFill="1" applyBorder="1" applyAlignment="1" applyProtection="1">
      <alignment vertical="center"/>
      <protection hidden="1"/>
    </xf>
    <xf numFmtId="0" fontId="1" fillId="0" borderId="83" xfId="0" applyFont="1" applyFill="1" applyBorder="1" applyAlignment="1" applyProtection="1">
      <alignment vertical="center"/>
      <protection hidden="1"/>
    </xf>
    <xf numFmtId="0" fontId="1" fillId="0" borderId="0" xfId="173" applyFont="1" applyFill="1" applyAlignment="1" applyProtection="1">
      <alignment horizontal="left" vertical="center"/>
      <protection locked="0"/>
    </xf>
    <xf numFmtId="0" fontId="24" fillId="0" borderId="0" xfId="0" applyFont="1" applyFill="1" applyAlignment="1">
      <alignment horizontal="left" vertical="center"/>
    </xf>
    <xf numFmtId="0" fontId="24" fillId="0" borderId="0" xfId="0" applyFont="1" applyFill="1" applyAlignment="1">
      <alignment horizontal="center" vertical="center"/>
    </xf>
    <xf numFmtId="0" fontId="24" fillId="0" borderId="0" xfId="0" applyFont="1" applyFill="1" applyAlignment="1">
      <alignment vertical="center"/>
    </xf>
    <xf numFmtId="0" fontId="25" fillId="0" borderId="0" xfId="0" applyFont="1" applyFill="1" applyAlignment="1">
      <alignment vertical="center"/>
    </xf>
    <xf numFmtId="0" fontId="25" fillId="0" borderId="0" xfId="0" applyFont="1" applyFill="1" applyAlignment="1">
      <alignment horizontal="center" vertical="center"/>
    </xf>
    <xf numFmtId="0" fontId="12" fillId="0" borderId="0" xfId="0" applyFont="1" applyFill="1" applyBorder="1" applyAlignment="1">
      <alignment vertical="center"/>
    </xf>
    <xf numFmtId="0" fontId="24" fillId="0" borderId="0" xfId="0" applyFont="1" applyFill="1" applyBorder="1" applyAlignment="1">
      <alignment horizontal="left" vertical="center"/>
    </xf>
    <xf numFmtId="49" fontId="24" fillId="0" borderId="0" xfId="0" applyNumberFormat="1" applyFont="1" applyFill="1" applyBorder="1" applyAlignment="1">
      <alignment horizontal="left" vertical="center"/>
    </xf>
    <xf numFmtId="0" fontId="26" fillId="15" borderId="50" xfId="0" applyFont="1" applyFill="1" applyBorder="1" applyAlignment="1">
      <alignment horizontal="center" vertical="center"/>
    </xf>
    <xf numFmtId="0" fontId="26" fillId="15" borderId="91" xfId="0" applyFont="1" applyFill="1" applyBorder="1" applyAlignment="1">
      <alignment horizontal="center" vertical="center" wrapText="1"/>
    </xf>
    <xf numFmtId="0" fontId="26" fillId="15" borderId="92" xfId="0" applyFont="1" applyFill="1" applyBorder="1" applyAlignment="1">
      <alignment horizontal="center" vertical="center" wrapText="1"/>
    </xf>
    <xf numFmtId="49" fontId="24" fillId="0" borderId="40" xfId="0" applyNumberFormat="1" applyFont="1" applyFill="1" applyBorder="1" applyAlignment="1">
      <alignment horizontal="center" vertical="center"/>
    </xf>
    <xf numFmtId="0" fontId="24" fillId="0" borderId="37" xfId="0" applyFont="1" applyFill="1" applyBorder="1" applyAlignment="1">
      <alignment horizontal="left" vertical="center"/>
    </xf>
    <xf numFmtId="0" fontId="24" fillId="0" borderId="93" xfId="0" applyFont="1" applyFill="1" applyBorder="1" applyAlignment="1">
      <alignment horizontal="center" vertical="center"/>
    </xf>
    <xf numFmtId="0" fontId="24" fillId="0" borderId="94" xfId="5" applyFont="1" applyFill="1" applyBorder="1" applyAlignment="1" applyProtection="1">
      <alignment horizontal="center" vertical="center"/>
    </xf>
    <xf numFmtId="0" fontId="24" fillId="0" borderId="95" xfId="5" applyFont="1" applyFill="1" applyBorder="1" applyAlignment="1" applyProtection="1">
      <alignment horizontal="center" vertical="center"/>
    </xf>
    <xf numFmtId="0" fontId="24" fillId="0" borderId="0" xfId="0" applyFont="1" applyAlignment="1">
      <alignment vertical="center"/>
    </xf>
    <xf numFmtId="0" fontId="24" fillId="0" borderId="37" xfId="5" applyFont="1" applyFill="1" applyBorder="1" applyAlignment="1" applyProtection="1">
      <alignment vertical="center"/>
    </xf>
    <xf numFmtId="0" fontId="24" fillId="0" borderId="38" xfId="5" applyFont="1" applyFill="1" applyBorder="1" applyAlignment="1" applyProtection="1">
      <alignment vertical="center"/>
    </xf>
    <xf numFmtId="0" fontId="24" fillId="0" borderId="39" xfId="5" applyFont="1" applyFill="1" applyBorder="1" applyAlignment="1" applyProtection="1">
      <alignment horizontal="center" vertical="center"/>
    </xf>
    <xf numFmtId="0" fontId="24" fillId="0" borderId="0" xfId="5" applyFont="1" applyFill="1" applyBorder="1" applyAlignment="1" applyProtection="1">
      <alignment vertical="center"/>
    </xf>
    <xf numFmtId="0" fontId="24" fillId="0" borderId="64" xfId="5" applyFont="1" applyFill="1" applyBorder="1" applyAlignment="1" applyProtection="1">
      <alignment vertical="center"/>
    </xf>
    <xf numFmtId="0" fontId="24" fillId="0" borderId="38" xfId="0" applyFont="1" applyFill="1" applyBorder="1" applyAlignment="1">
      <alignment horizontal="left" vertical="center"/>
    </xf>
    <xf numFmtId="0" fontId="24" fillId="0" borderId="94" xfId="0" applyFont="1" applyFill="1" applyBorder="1" applyAlignment="1">
      <alignment horizontal="center" vertical="center"/>
    </xf>
    <xf numFmtId="49" fontId="24" fillId="0" borderId="71" xfId="0" applyNumberFormat="1" applyFont="1" applyFill="1" applyBorder="1" applyAlignment="1">
      <alignment horizontal="center" vertical="center"/>
    </xf>
    <xf numFmtId="0" fontId="24" fillId="0" borderId="72" xfId="5" applyFont="1" applyFill="1" applyBorder="1" applyAlignment="1" applyProtection="1">
      <alignment vertical="center"/>
    </xf>
    <xf numFmtId="0" fontId="24" fillId="0" borderId="96" xfId="5" applyFont="1" applyFill="1" applyBorder="1" applyAlignment="1" applyProtection="1">
      <alignment horizontal="center" vertical="center"/>
    </xf>
    <xf numFmtId="0" fontId="24" fillId="0" borderId="97" xfId="5" applyFont="1" applyFill="1" applyBorder="1" applyAlignment="1" applyProtection="1">
      <alignment horizontal="center" vertical="center"/>
    </xf>
    <xf numFmtId="49" fontId="24" fillId="0" borderId="98" xfId="0" applyNumberFormat="1" applyFont="1" applyFill="1" applyBorder="1" applyAlignment="1">
      <alignment horizontal="center" vertical="center"/>
    </xf>
    <xf numFmtId="0" fontId="24" fillId="0" borderId="81" xfId="0" applyFont="1" applyFill="1" applyBorder="1" applyAlignment="1">
      <alignment horizontal="center" vertical="center"/>
    </xf>
    <xf numFmtId="0" fontId="24" fillId="0" borderId="72" xfId="0" applyFont="1" applyFill="1" applyBorder="1" applyAlignment="1">
      <alignment vertical="center"/>
    </xf>
    <xf numFmtId="0" fontId="24" fillId="0" borderId="83" xfId="0" applyFont="1" applyFill="1" applyBorder="1" applyAlignment="1">
      <alignment vertical="center"/>
    </xf>
    <xf numFmtId="0" fontId="26" fillId="0" borderId="50" xfId="0" applyFont="1" applyFill="1" applyBorder="1" applyAlignment="1">
      <alignment horizontal="center" vertical="center"/>
    </xf>
    <xf numFmtId="0" fontId="26" fillId="15" borderId="99" xfId="0" applyFont="1" applyFill="1" applyBorder="1" applyAlignment="1">
      <alignment horizontal="center" vertical="center" wrapText="1"/>
    </xf>
    <xf numFmtId="0" fontId="24" fillId="0" borderId="0" xfId="0" applyFont="1" applyBorder="1" applyAlignment="1">
      <alignment vertical="center"/>
    </xf>
    <xf numFmtId="49" fontId="24" fillId="0" borderId="100" xfId="0" applyNumberFormat="1" applyFont="1" applyFill="1" applyBorder="1" applyAlignment="1">
      <alignment horizontal="center" vertical="center"/>
    </xf>
    <xf numFmtId="0" fontId="24" fillId="0" borderId="82" xfId="5" applyFont="1" applyFill="1" applyBorder="1" applyAlignment="1" applyProtection="1">
      <alignment vertical="center"/>
    </xf>
    <xf numFmtId="0" fontId="24" fillId="0" borderId="88" xfId="5" applyFont="1" applyFill="1" applyBorder="1" applyAlignment="1" applyProtection="1">
      <alignment vertical="center"/>
    </xf>
    <xf numFmtId="0" fontId="27" fillId="0" borderId="0" xfId="0" applyFont="1" applyFill="1" applyAlignment="1">
      <alignment horizontal="left" vertical="center"/>
    </xf>
    <xf numFmtId="0" fontId="27" fillId="0" borderId="0" xfId="0" applyFont="1" applyFill="1" applyAlignment="1">
      <alignment horizontal="center" vertical="center"/>
    </xf>
    <xf numFmtId="0" fontId="27"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23" fillId="0" borderId="0" xfId="0" applyFont="1" applyFill="1" applyBorder="1" applyAlignment="1">
      <alignment vertical="center"/>
    </xf>
    <xf numFmtId="0" fontId="27" fillId="0" borderId="0" xfId="0" applyFont="1" applyFill="1" applyBorder="1" applyAlignment="1">
      <alignment horizontal="left" vertical="center"/>
    </xf>
    <xf numFmtId="49" fontId="27" fillId="0" borderId="0" xfId="0" applyNumberFormat="1" applyFont="1" applyFill="1" applyBorder="1" applyAlignment="1">
      <alignment horizontal="left" vertical="center"/>
    </xf>
    <xf numFmtId="0" fontId="28" fillId="15" borderId="50" xfId="0" applyFont="1" applyFill="1" applyBorder="1" applyAlignment="1">
      <alignment horizontal="center" vertical="center"/>
    </xf>
    <xf numFmtId="0" fontId="28" fillId="15" borderId="91" xfId="0" applyFont="1" applyFill="1" applyBorder="1" applyAlignment="1">
      <alignment horizontal="center" vertical="center" wrapText="1"/>
    </xf>
    <xf numFmtId="0" fontId="28" fillId="15" borderId="99" xfId="0" applyFont="1" applyFill="1" applyBorder="1" applyAlignment="1">
      <alignment horizontal="center" vertical="center" wrapText="1"/>
    </xf>
    <xf numFmtId="49" fontId="27" fillId="0" borderId="40" xfId="0" applyNumberFormat="1" applyFont="1" applyFill="1" applyBorder="1" applyAlignment="1">
      <alignment horizontal="center" vertical="center"/>
    </xf>
    <xf numFmtId="0" fontId="27" fillId="0" borderId="37" xfId="0" applyFont="1" applyFill="1" applyBorder="1" applyAlignment="1">
      <alignment horizontal="left" vertical="center"/>
    </xf>
    <xf numFmtId="0" fontId="27" fillId="0" borderId="93" xfId="0" applyFont="1" applyFill="1" applyBorder="1" applyAlignment="1">
      <alignment horizontal="center" vertical="center"/>
    </xf>
    <xf numFmtId="0" fontId="27" fillId="0" borderId="94" xfId="0" applyFont="1" applyFill="1" applyBorder="1" applyAlignment="1">
      <alignment horizontal="center" vertical="center"/>
    </xf>
    <xf numFmtId="0" fontId="27" fillId="0" borderId="95" xfId="5" applyFont="1" applyFill="1" applyBorder="1" applyAlignment="1" applyProtection="1">
      <alignment horizontal="center" vertical="center"/>
    </xf>
    <xf numFmtId="0" fontId="27" fillId="0" borderId="0" xfId="0" applyFont="1" applyBorder="1" applyAlignment="1">
      <alignment vertical="center"/>
    </xf>
    <xf numFmtId="0" fontId="27" fillId="0" borderId="94" xfId="5" applyFont="1" applyFill="1" applyBorder="1" applyAlignment="1" applyProtection="1">
      <alignment horizontal="center" vertical="center"/>
    </xf>
    <xf numFmtId="0" fontId="27" fillId="0" borderId="58" xfId="0" applyFont="1" applyFill="1" applyBorder="1" applyAlignment="1">
      <alignment horizontal="left" vertical="center"/>
    </xf>
    <xf numFmtId="0" fontId="27" fillId="0" borderId="101" xfId="0" applyFont="1" applyFill="1" applyBorder="1" applyAlignment="1">
      <alignment horizontal="center" vertical="center"/>
    </xf>
    <xf numFmtId="0" fontId="27" fillId="0" borderId="37" xfId="5" applyFont="1" applyFill="1" applyBorder="1" applyAlignment="1" applyProtection="1">
      <alignment vertical="center"/>
    </xf>
    <xf numFmtId="0" fontId="27" fillId="0" borderId="38" xfId="5" applyFont="1" applyFill="1" applyBorder="1" applyAlignment="1" applyProtection="1">
      <alignment vertical="center"/>
    </xf>
    <xf numFmtId="0" fontId="27" fillId="0" borderId="0" xfId="5" applyFont="1" applyFill="1" applyBorder="1" applyAlignment="1" applyProtection="1">
      <alignment vertical="center"/>
    </xf>
    <xf numFmtId="49" fontId="27" fillId="0" borderId="78" xfId="0" applyNumberFormat="1" applyFont="1" applyFill="1" applyBorder="1" applyAlignment="1">
      <alignment horizontal="center" vertical="center"/>
    </xf>
    <xf numFmtId="0" fontId="27" fillId="0" borderId="79" xfId="0" applyFont="1" applyFill="1" applyBorder="1" applyAlignment="1">
      <alignment vertical="center"/>
    </xf>
    <xf numFmtId="0" fontId="27" fillId="0" borderId="0" xfId="0" applyFont="1" applyFill="1" applyBorder="1" applyAlignment="1">
      <alignment vertical="center"/>
    </xf>
    <xf numFmtId="0" fontId="27" fillId="0" borderId="80" xfId="0" applyFont="1" applyFill="1" applyBorder="1" applyAlignment="1">
      <alignment vertical="center"/>
    </xf>
    <xf numFmtId="0" fontId="27" fillId="0" borderId="81" xfId="0" applyFont="1" applyFill="1" applyBorder="1" applyAlignment="1">
      <alignment horizontal="center" vertical="center"/>
    </xf>
    <xf numFmtId="0" fontId="27" fillId="0" borderId="72" xfId="0" applyFont="1" applyFill="1" applyBorder="1" applyAlignment="1">
      <alignment vertical="center"/>
    </xf>
    <xf numFmtId="0" fontId="27" fillId="0" borderId="83" xfId="0" applyFont="1" applyFill="1" applyBorder="1" applyAlignment="1">
      <alignment vertical="center"/>
    </xf>
    <xf numFmtId="0" fontId="27" fillId="2" borderId="0" xfId="0" applyFont="1" applyFill="1" applyAlignment="1" applyProtection="1">
      <alignment vertical="center"/>
      <protection locked="0"/>
    </xf>
    <xf numFmtId="0" fontId="23" fillId="2" borderId="0" xfId="0" applyFont="1" applyFill="1" applyBorder="1" applyAlignment="1" applyProtection="1">
      <alignment vertical="center"/>
      <protection locked="0"/>
    </xf>
    <xf numFmtId="0" fontId="29" fillId="2" borderId="102" xfId="0" applyFont="1" applyFill="1" applyBorder="1" applyAlignment="1" applyProtection="1">
      <alignment vertical="center"/>
    </xf>
    <xf numFmtId="49" fontId="29" fillId="2" borderId="103" xfId="0" applyNumberFormat="1" applyFont="1" applyFill="1" applyBorder="1" applyAlignment="1" applyProtection="1">
      <alignment horizontal="left" vertical="center"/>
      <protection locked="0"/>
    </xf>
    <xf numFmtId="0" fontId="29" fillId="2" borderId="104" xfId="0" applyFont="1" applyFill="1" applyBorder="1" applyAlignment="1" applyProtection="1">
      <alignment vertical="center"/>
    </xf>
    <xf numFmtId="49" fontId="29" fillId="2" borderId="105" xfId="0" applyNumberFormat="1" applyFont="1" applyFill="1" applyBorder="1" applyAlignment="1" applyProtection="1">
      <alignment horizontal="left" vertical="center"/>
      <protection locked="0"/>
    </xf>
    <xf numFmtId="0" fontId="29" fillId="2" borderId="36" xfId="0" applyFont="1" applyFill="1" applyBorder="1" applyAlignment="1" applyProtection="1">
      <alignment vertical="center" wrapText="1"/>
    </xf>
    <xf numFmtId="49" fontId="29" fillId="2" borderId="106" xfId="0" applyNumberFormat="1" applyFont="1" applyFill="1" applyBorder="1" applyAlignment="1" applyProtection="1">
      <alignment horizontal="left" vertical="center"/>
      <protection locked="0"/>
    </xf>
    <xf numFmtId="0" fontId="29" fillId="2" borderId="107" xfId="0" applyFont="1" applyFill="1" applyBorder="1" applyAlignment="1" applyProtection="1">
      <alignment vertical="center"/>
    </xf>
    <xf numFmtId="49" fontId="29" fillId="2" borderId="106" xfId="0" applyNumberFormat="1" applyFont="1" applyFill="1" applyBorder="1" applyAlignment="1" applyProtection="1">
      <alignment horizontal="left" vertical="center" wrapText="1"/>
      <protection locked="0"/>
    </xf>
    <xf numFmtId="49" fontId="30" fillId="2" borderId="106" xfId="5" applyNumberFormat="1" applyFill="1" applyBorder="1" applyAlignment="1" applyProtection="1">
      <alignment horizontal="left" vertical="center"/>
      <protection locked="0"/>
    </xf>
    <xf numFmtId="0" fontId="29" fillId="2" borderId="108" xfId="0" applyFont="1" applyFill="1" applyBorder="1" applyAlignment="1" applyProtection="1">
      <alignment vertical="center"/>
    </xf>
    <xf numFmtId="49" fontId="29" fillId="2" borderId="109" xfId="0" applyNumberFormat="1" applyFont="1" applyFill="1" applyBorder="1" applyAlignment="1" applyProtection="1">
      <alignment horizontal="left" vertical="center"/>
      <protection locked="0"/>
    </xf>
    <xf numFmtId="0" fontId="3" fillId="3" borderId="12" xfId="0" applyFont="1" applyFill="1" applyBorder="1" applyAlignment="1" applyProtection="1">
      <alignment vertical="center"/>
      <protection locked="0"/>
    </xf>
    <xf numFmtId="0" fontId="0" fillId="3" borderId="12" xfId="0" applyFont="1" applyFill="1" applyBorder="1" applyAlignment="1" applyProtection="1">
      <alignment vertical="center"/>
      <protection locked="0"/>
    </xf>
    <xf numFmtId="0" fontId="1" fillId="3" borderId="12" xfId="0" applyFont="1" applyFill="1" applyBorder="1" applyAlignment="1" applyProtection="1">
      <alignment horizontal="center" vertical="center"/>
      <protection locked="0"/>
    </xf>
    <xf numFmtId="0" fontId="1" fillId="3" borderId="12" xfId="0" applyFont="1" applyFill="1" applyBorder="1" applyAlignment="1" applyProtection="1">
      <alignment vertical="center"/>
      <protection locked="0"/>
    </xf>
    <xf numFmtId="0" fontId="1" fillId="3" borderId="12" xfId="0" applyFont="1" applyFill="1" applyBorder="1" applyAlignment="1" applyProtection="1">
      <alignment vertical="center" wrapText="1"/>
      <protection locked="0"/>
    </xf>
    <xf numFmtId="0" fontId="0" fillId="2" borderId="0" xfId="0" applyFill="1" applyAlignment="1"/>
    <xf numFmtId="0" fontId="22" fillId="2" borderId="0" xfId="0" applyFont="1" applyFill="1" applyBorder="1" applyAlignment="1">
      <alignment vertical="center"/>
    </xf>
    <xf numFmtId="0" fontId="22" fillId="2" borderId="110" xfId="0" applyFont="1" applyFill="1" applyBorder="1" applyAlignment="1">
      <alignment vertical="center"/>
    </xf>
    <xf numFmtId="49" fontId="31" fillId="2" borderId="111" xfId="0" applyNumberFormat="1" applyFont="1" applyFill="1" applyBorder="1" applyAlignment="1">
      <alignment vertical="center"/>
    </xf>
    <xf numFmtId="0" fontId="31" fillId="2" borderId="111" xfId="0" applyFont="1" applyFill="1" applyBorder="1" applyAlignment="1">
      <alignment vertical="center"/>
    </xf>
    <xf numFmtId="0" fontId="22" fillId="2" borderId="112" xfId="0" applyFont="1" applyFill="1" applyBorder="1" applyAlignment="1">
      <alignment vertical="center"/>
    </xf>
    <xf numFmtId="0" fontId="22" fillId="2" borderId="113" xfId="0" applyFont="1" applyFill="1" applyBorder="1" applyAlignment="1">
      <alignment vertical="center"/>
    </xf>
    <xf numFmtId="0" fontId="22" fillId="2" borderId="114" xfId="0" applyFont="1" applyFill="1" applyBorder="1" applyAlignment="1">
      <alignment vertical="center"/>
    </xf>
    <xf numFmtId="0" fontId="31" fillId="2" borderId="115" xfId="0" applyFont="1" applyFill="1" applyBorder="1" applyAlignment="1">
      <alignment vertical="center"/>
    </xf>
    <xf numFmtId="0" fontId="31" fillId="2" borderId="0" xfId="0" applyFont="1" applyFill="1" applyBorder="1" applyAlignment="1">
      <alignment vertical="center"/>
    </xf>
    <xf numFmtId="0" fontId="22" fillId="2" borderId="116" xfId="0" applyFont="1" applyFill="1" applyBorder="1" applyAlignment="1">
      <alignment vertical="center"/>
    </xf>
    <xf numFmtId="0" fontId="22" fillId="2" borderId="117" xfId="0" applyFont="1" applyFill="1" applyBorder="1" applyAlignment="1">
      <alignment vertical="center"/>
    </xf>
    <xf numFmtId="0" fontId="5" fillId="24" borderId="118" xfId="0" applyFont="1" applyFill="1" applyBorder="1" applyAlignment="1">
      <alignment horizontal="center" vertical="center" wrapText="1"/>
    </xf>
    <xf numFmtId="0" fontId="9" fillId="24" borderId="118" xfId="0" applyFont="1" applyFill="1" applyBorder="1" applyAlignment="1">
      <alignment horizontal="center" vertical="center" wrapText="1"/>
    </xf>
    <xf numFmtId="0" fontId="32" fillId="0" borderId="119" xfId="0" applyFont="1" applyBorder="1" applyAlignment="1">
      <alignment horizontal="justify" vertical="top" wrapText="1"/>
    </xf>
    <xf numFmtId="0" fontId="32" fillId="0" borderId="120" xfId="0" applyFont="1" applyBorder="1" applyAlignment="1">
      <alignment horizontal="justify" vertical="top" wrapText="1"/>
    </xf>
    <xf numFmtId="0" fontId="32" fillId="0" borderId="121" xfId="0" applyFont="1" applyBorder="1" applyAlignment="1">
      <alignment horizontal="justify" vertical="top" wrapText="1"/>
    </xf>
    <xf numFmtId="0" fontId="33" fillId="0" borderId="120" xfId="0" applyFont="1" applyBorder="1" applyAlignment="1">
      <alignment horizontal="justify" vertical="top" wrapText="1"/>
    </xf>
    <xf numFmtId="0" fontId="34" fillId="0" borderId="119" xfId="0" applyFont="1" applyBorder="1" applyAlignment="1">
      <alignment horizontal="justify" vertical="top" wrapText="1"/>
    </xf>
    <xf numFmtId="0" fontId="33" fillId="0" borderId="121" xfId="0" applyFont="1" applyBorder="1" applyAlignment="1">
      <alignment horizontal="justify" vertical="top" wrapText="1"/>
    </xf>
    <xf numFmtId="0" fontId="61" fillId="0" borderId="0" xfId="25">
      <alignment vertical="center"/>
    </xf>
    <xf numFmtId="0" fontId="27" fillId="0" borderId="0" xfId="0" applyFont="1" applyAlignment="1"/>
    <xf numFmtId="0" fontId="27" fillId="24" borderId="12" xfId="0" applyFont="1" applyFill="1" applyBorder="1" applyAlignment="1">
      <alignment horizontal="center" vertical="top" wrapText="1"/>
    </xf>
    <xf numFmtId="0" fontId="27" fillId="0" borderId="12" xfId="0" applyFont="1" applyBorder="1" applyAlignment="1">
      <alignment horizontal="justify" vertical="top" wrapText="1"/>
    </xf>
    <xf numFmtId="0" fontId="37" fillId="0" borderId="12" xfId="0" applyFont="1" applyBorder="1" applyAlignment="1">
      <alignment horizontal="justify" vertical="top" wrapText="1"/>
    </xf>
    <xf numFmtId="0" fontId="38" fillId="0" borderId="0" xfId="0" applyFont="1" applyAlignment="1">
      <alignment vertical="center"/>
    </xf>
    <xf numFmtId="0" fontId="27" fillId="0" borderId="12" xfId="0" applyFont="1" applyBorder="1" applyAlignment="1">
      <alignment horizontal="justify" vertical="top" wrapText="1"/>
    </xf>
    <xf numFmtId="0" fontId="35" fillId="24" borderId="12" xfId="0" applyFont="1" applyFill="1" applyBorder="1" applyAlignment="1">
      <alignment horizontal="justify" vertical="top" wrapText="1"/>
    </xf>
    <xf numFmtId="0" fontId="36" fillId="24" borderId="12" xfId="0" applyFont="1" applyFill="1" applyBorder="1" applyAlignment="1">
      <alignment horizontal="justify" vertical="top" wrapText="1"/>
    </xf>
    <xf numFmtId="0" fontId="5" fillId="24" borderId="119" xfId="0" applyFont="1" applyFill="1" applyBorder="1" applyAlignment="1">
      <alignment horizontal="center" vertical="center" wrapText="1"/>
    </xf>
    <xf numFmtId="0" fontId="5" fillId="24" borderId="120" xfId="0" applyFont="1" applyFill="1" applyBorder="1" applyAlignment="1">
      <alignment horizontal="center" vertical="center" wrapText="1"/>
    </xf>
    <xf numFmtId="0" fontId="5" fillId="24" borderId="121" xfId="0" applyFont="1" applyFill="1" applyBorder="1" applyAlignment="1">
      <alignment horizontal="center" vertical="center" wrapText="1"/>
    </xf>
    <xf numFmtId="0" fontId="5" fillId="26" borderId="119" xfId="0" applyFont="1" applyFill="1" applyBorder="1" applyAlignment="1">
      <alignment horizontal="center" vertical="center" wrapText="1"/>
    </xf>
    <xf numFmtId="0" fontId="5" fillId="26" borderId="120" xfId="0" applyFont="1" applyFill="1" applyBorder="1" applyAlignment="1">
      <alignment horizontal="center" vertical="center" wrapText="1"/>
    </xf>
    <xf numFmtId="0" fontId="5" fillId="26" borderId="121" xfId="0" applyFont="1" applyFill="1" applyBorder="1" applyAlignment="1">
      <alignment horizontal="center" vertical="center" wrapText="1"/>
    </xf>
    <xf numFmtId="0" fontId="31" fillId="2" borderId="112"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116" xfId="0" applyFont="1" applyFill="1" applyBorder="1" applyAlignment="1">
      <alignment horizontal="center" vertical="center"/>
    </xf>
    <xf numFmtId="0" fontId="22" fillId="2" borderId="112"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116" xfId="0" applyFont="1" applyFill="1" applyBorder="1" applyAlignment="1">
      <alignment horizontal="center" vertical="center"/>
    </xf>
    <xf numFmtId="0" fontId="23" fillId="2" borderId="28" xfId="0" applyFont="1" applyFill="1" applyBorder="1" applyAlignment="1" applyProtection="1">
      <alignment horizontal="center" vertical="center"/>
    </xf>
    <xf numFmtId="0" fontId="23" fillId="2" borderId="30" xfId="0" applyFont="1" applyFill="1" applyBorder="1" applyAlignment="1" applyProtection="1">
      <alignment horizontal="center" vertical="center"/>
    </xf>
    <xf numFmtId="0" fontId="27" fillId="0" borderId="40" xfId="0" applyFont="1" applyFill="1" applyBorder="1" applyAlignment="1">
      <alignment horizontal="left" vertical="center" wrapText="1"/>
    </xf>
    <xf numFmtId="0" fontId="27" fillId="0" borderId="55" xfId="0" applyFont="1" applyFill="1" applyBorder="1" applyAlignment="1">
      <alignment horizontal="left" vertical="center" wrapText="1"/>
    </xf>
    <xf numFmtId="49" fontId="27" fillId="0" borderId="37" xfId="0" applyNumberFormat="1" applyFont="1" applyFill="1" applyBorder="1" applyAlignment="1">
      <alignment horizontal="left" vertical="center"/>
    </xf>
    <xf numFmtId="49" fontId="27" fillId="0" borderId="38" xfId="0" applyNumberFormat="1" applyFont="1" applyFill="1" applyBorder="1" applyAlignment="1">
      <alignment horizontal="left" vertical="center"/>
    </xf>
    <xf numFmtId="49" fontId="27" fillId="0" borderId="39" xfId="0" applyNumberFormat="1" applyFont="1" applyFill="1" applyBorder="1" applyAlignment="1">
      <alignment horizontal="left" vertical="center"/>
    </xf>
    <xf numFmtId="0" fontId="23" fillId="0" borderId="28" xfId="0" applyFont="1" applyFill="1" applyBorder="1" applyAlignment="1">
      <alignment horizontal="center" vertical="center" wrapText="1"/>
    </xf>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7" fillId="0" borderId="31" xfId="0" applyFont="1" applyFill="1" applyBorder="1" applyAlignment="1">
      <alignment horizontal="left" vertical="center" wrapText="1"/>
    </xf>
    <xf numFmtId="0" fontId="27" fillId="0" borderId="84" xfId="0" applyFont="1" applyFill="1" applyBorder="1" applyAlignment="1">
      <alignment horizontal="left" vertical="center" wrapText="1"/>
    </xf>
    <xf numFmtId="49" fontId="27" fillId="0" borderId="33" xfId="0" applyNumberFormat="1" applyFont="1" applyFill="1" applyBorder="1" applyAlignment="1">
      <alignment horizontal="left" vertical="center"/>
    </xf>
    <xf numFmtId="49" fontId="27" fillId="0" borderId="34" xfId="0" applyNumberFormat="1" applyFont="1" applyFill="1" applyBorder="1" applyAlignment="1">
      <alignment horizontal="left" vertical="center"/>
    </xf>
    <xf numFmtId="49" fontId="27" fillId="0" borderId="35" xfId="0" applyNumberFormat="1" applyFont="1" applyFill="1" applyBorder="1" applyAlignment="1">
      <alignment horizontal="left" vertical="center"/>
    </xf>
    <xf numFmtId="0" fontId="27" fillId="0" borderId="85" xfId="0" applyFont="1" applyFill="1" applyBorder="1" applyAlignment="1">
      <alignment horizontal="left" vertical="center"/>
    </xf>
    <xf numFmtId="0" fontId="27" fillId="0" borderId="86" xfId="0" applyFont="1" applyFill="1" applyBorder="1" applyAlignment="1">
      <alignment horizontal="left" vertical="center"/>
    </xf>
    <xf numFmtId="0" fontId="27" fillId="0" borderId="71" xfId="0" applyFont="1" applyFill="1" applyBorder="1" applyAlignment="1">
      <alignment horizontal="left" vertical="center" wrapText="1"/>
    </xf>
    <xf numFmtId="0" fontId="27" fillId="0" borderId="87" xfId="0" applyFont="1" applyFill="1" applyBorder="1" applyAlignment="1">
      <alignment horizontal="left" vertical="center" wrapText="1"/>
    </xf>
    <xf numFmtId="49" fontId="27" fillId="0" borderId="82" xfId="0" applyNumberFormat="1" applyFont="1" applyFill="1" applyBorder="1" applyAlignment="1">
      <alignment horizontal="left" vertical="center"/>
    </xf>
    <xf numFmtId="49" fontId="27" fillId="0" borderId="88" xfId="0" applyNumberFormat="1" applyFont="1" applyFill="1" applyBorder="1" applyAlignment="1">
      <alignment horizontal="left" vertical="center"/>
    </xf>
    <xf numFmtId="49" fontId="27" fillId="0" borderId="89" xfId="0" applyNumberFormat="1" applyFont="1" applyFill="1" applyBorder="1" applyAlignment="1">
      <alignment horizontal="left" vertical="center"/>
    </xf>
    <xf numFmtId="0" fontId="28" fillId="15" borderId="90" xfId="0" applyFont="1" applyFill="1" applyBorder="1" applyAlignment="1">
      <alignment horizontal="center" vertical="center"/>
    </xf>
    <xf numFmtId="0" fontId="28" fillId="15" borderId="52" xfId="0" applyFont="1" applyFill="1" applyBorder="1" applyAlignment="1">
      <alignment horizontal="center" vertical="center"/>
    </xf>
    <xf numFmtId="0" fontId="28" fillId="0" borderId="77" xfId="0" applyFont="1" applyFill="1" applyBorder="1" applyAlignment="1">
      <alignment horizontal="left" vertical="center"/>
    </xf>
    <xf numFmtId="0" fontId="28" fillId="0" borderId="34" xfId="0" applyFont="1" applyFill="1" applyBorder="1" applyAlignment="1">
      <alignment horizontal="left" vertical="center"/>
    </xf>
    <xf numFmtId="0" fontId="28" fillId="0" borderId="35" xfId="0" applyFont="1" applyFill="1" applyBorder="1" applyAlignment="1">
      <alignment horizontal="left" vertical="center"/>
    </xf>
    <xf numFmtId="0" fontId="27" fillId="0" borderId="95" xfId="5" applyFont="1" applyFill="1" applyBorder="1" applyAlignment="1" applyProtection="1">
      <alignment horizontal="center" vertical="center"/>
    </xf>
    <xf numFmtId="0" fontId="24" fillId="0" borderId="40" xfId="0" applyFont="1" applyFill="1" applyBorder="1" applyAlignment="1">
      <alignment horizontal="left" vertical="center" wrapText="1"/>
    </xf>
    <xf numFmtId="0" fontId="24" fillId="0" borderId="55" xfId="0" applyFont="1" applyFill="1" applyBorder="1" applyAlignment="1">
      <alignment horizontal="left" vertical="center" wrapText="1"/>
    </xf>
    <xf numFmtId="49" fontId="24" fillId="0" borderId="37" xfId="0" applyNumberFormat="1" applyFont="1" applyFill="1" applyBorder="1" applyAlignment="1">
      <alignment horizontal="left" vertical="center"/>
    </xf>
    <xf numFmtId="49" fontId="24" fillId="0" borderId="38" xfId="0" applyNumberFormat="1" applyFont="1" applyFill="1" applyBorder="1" applyAlignment="1">
      <alignment horizontal="left" vertical="center"/>
    </xf>
    <xf numFmtId="49" fontId="24" fillId="0" borderId="39" xfId="0" applyNumberFormat="1" applyFont="1" applyFill="1" applyBorder="1" applyAlignment="1">
      <alignment horizontal="left" vertical="center"/>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24" fillId="0" borderId="31" xfId="0" applyFont="1" applyFill="1" applyBorder="1" applyAlignment="1">
      <alignment horizontal="left" vertical="center" wrapText="1"/>
    </xf>
    <xf numFmtId="0" fontId="24" fillId="0" borderId="84" xfId="0" applyFont="1" applyFill="1" applyBorder="1" applyAlignment="1">
      <alignment horizontal="left" vertical="center" wrapText="1"/>
    </xf>
    <xf numFmtId="49" fontId="24" fillId="0" borderId="33" xfId="0" applyNumberFormat="1" applyFont="1" applyFill="1" applyBorder="1" applyAlignment="1">
      <alignment horizontal="left" vertical="center"/>
    </xf>
    <xf numFmtId="49" fontId="24" fillId="0" borderId="34" xfId="0" applyNumberFormat="1" applyFont="1" applyFill="1" applyBorder="1" applyAlignment="1">
      <alignment horizontal="left" vertical="center"/>
    </xf>
    <xf numFmtId="49" fontId="24" fillId="0" borderId="35" xfId="0" applyNumberFormat="1" applyFont="1" applyFill="1" applyBorder="1" applyAlignment="1">
      <alignment horizontal="left" vertical="center"/>
    </xf>
    <xf numFmtId="0" fontId="24" fillId="0" borderId="85" xfId="0" applyFont="1" applyFill="1" applyBorder="1" applyAlignment="1">
      <alignment horizontal="left" vertical="center"/>
    </xf>
    <xf numFmtId="0" fontId="24" fillId="0" borderId="86" xfId="0" applyFont="1" applyFill="1" applyBorder="1" applyAlignment="1">
      <alignment horizontal="left" vertical="center"/>
    </xf>
    <xf numFmtId="0" fontId="24" fillId="0" borderId="37" xfId="5" applyFont="1" applyFill="1" applyBorder="1" applyAlignment="1" applyProtection="1">
      <alignment horizontal="left" vertical="center"/>
    </xf>
    <xf numFmtId="0" fontId="24" fillId="0" borderId="38" xfId="5" applyFont="1" applyFill="1" applyBorder="1" applyAlignment="1" applyProtection="1">
      <alignment horizontal="left" vertical="center"/>
    </xf>
    <xf numFmtId="0" fontId="24" fillId="0" borderId="39" xfId="5" applyFont="1" applyFill="1" applyBorder="1" applyAlignment="1" applyProtection="1">
      <alignment horizontal="left" vertical="center"/>
    </xf>
    <xf numFmtId="0" fontId="24" fillId="0" borderId="71" xfId="0" applyFont="1" applyFill="1" applyBorder="1" applyAlignment="1">
      <alignment horizontal="left" vertical="center" wrapText="1"/>
    </xf>
    <xf numFmtId="0" fontId="24" fillId="0" borderId="87" xfId="0" applyFont="1" applyFill="1" applyBorder="1" applyAlignment="1">
      <alignment horizontal="left" vertical="center" wrapText="1"/>
    </xf>
    <xf numFmtId="49" fontId="24" fillId="0" borderId="82" xfId="0" applyNumberFormat="1" applyFont="1" applyFill="1" applyBorder="1" applyAlignment="1">
      <alignment horizontal="left" vertical="center"/>
    </xf>
    <xf numFmtId="49" fontId="24" fillId="0" borderId="88" xfId="0" applyNumberFormat="1" applyFont="1" applyFill="1" applyBorder="1" applyAlignment="1">
      <alignment horizontal="left" vertical="center"/>
    </xf>
    <xf numFmtId="49" fontId="24" fillId="0" borderId="89" xfId="0" applyNumberFormat="1" applyFont="1" applyFill="1" applyBorder="1" applyAlignment="1">
      <alignment horizontal="left" vertical="center"/>
    </xf>
    <xf numFmtId="0" fontId="26" fillId="15" borderId="90" xfId="0" applyFont="1" applyFill="1" applyBorder="1" applyAlignment="1">
      <alignment horizontal="center" vertical="center"/>
    </xf>
    <xf numFmtId="0" fontId="26" fillId="15" borderId="52" xfId="0" applyFont="1" applyFill="1" applyBorder="1" applyAlignment="1">
      <alignment horizontal="center" vertical="center"/>
    </xf>
    <xf numFmtId="0" fontId="26" fillId="0" borderId="90"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77" xfId="0" applyFont="1" applyFill="1" applyBorder="1" applyAlignment="1">
      <alignment horizontal="left" vertical="center"/>
    </xf>
    <xf numFmtId="0" fontId="26" fillId="0" borderId="34" xfId="0" applyFont="1" applyFill="1" applyBorder="1" applyAlignment="1">
      <alignment horizontal="left" vertical="center"/>
    </xf>
    <xf numFmtId="0" fontId="26" fillId="0" borderId="35" xfId="0" applyFont="1" applyFill="1" applyBorder="1" applyAlignment="1">
      <alignment horizontal="left" vertical="center"/>
    </xf>
    <xf numFmtId="0" fontId="1" fillId="0" borderId="40" xfId="0" applyFont="1" applyFill="1" applyBorder="1" applyAlignment="1" applyProtection="1">
      <alignment horizontal="left" vertical="center" wrapText="1"/>
      <protection hidden="1"/>
    </xf>
    <xf numFmtId="0" fontId="1" fillId="0" borderId="41" xfId="0" applyFont="1" applyFill="1" applyBorder="1" applyAlignment="1" applyProtection="1">
      <alignment horizontal="left" vertical="center" wrapText="1"/>
      <protection hidden="1"/>
    </xf>
    <xf numFmtId="49" fontId="1" fillId="0" borderId="37" xfId="0" applyNumberFormat="1" applyFont="1" applyFill="1" applyBorder="1" applyAlignment="1" applyProtection="1">
      <alignment horizontal="left" vertical="center"/>
      <protection locked="0"/>
    </xf>
    <xf numFmtId="49" fontId="1" fillId="0" borderId="38" xfId="0" applyNumberFormat="1" applyFont="1" applyFill="1" applyBorder="1" applyAlignment="1" applyProtection="1">
      <alignment horizontal="left" vertical="center"/>
      <protection locked="0"/>
    </xf>
    <xf numFmtId="49" fontId="1" fillId="0" borderId="39" xfId="0" applyNumberFormat="1" applyFont="1" applyFill="1" applyBorder="1" applyAlignment="1" applyProtection="1">
      <alignment horizontal="left" vertical="center"/>
      <protection locked="0"/>
    </xf>
    <xf numFmtId="0" fontId="23" fillId="0" borderId="28" xfId="0" applyFont="1" applyFill="1" applyBorder="1" applyAlignment="1" applyProtection="1">
      <alignment horizontal="center" vertical="center" wrapText="1"/>
      <protection hidden="1"/>
    </xf>
    <xf numFmtId="0" fontId="23" fillId="0" borderId="29" xfId="0" applyFont="1" applyFill="1" applyBorder="1" applyAlignment="1" applyProtection="1">
      <alignment horizontal="center" vertical="center" wrapText="1"/>
      <protection hidden="1"/>
    </xf>
    <xf numFmtId="0" fontId="23" fillId="0" borderId="29" xfId="0" applyFont="1" applyFill="1" applyBorder="1" applyAlignment="1" applyProtection="1">
      <alignment horizontal="center" vertical="center"/>
      <protection hidden="1"/>
    </xf>
    <xf numFmtId="0" fontId="23" fillId="0" borderId="30" xfId="0" applyFont="1" applyFill="1" applyBorder="1" applyAlignment="1" applyProtection="1">
      <alignment horizontal="center" vertical="center"/>
      <protection hidden="1"/>
    </xf>
    <xf numFmtId="0" fontId="1" fillId="0" borderId="31" xfId="0" applyFont="1" applyFill="1" applyBorder="1" applyAlignment="1" applyProtection="1">
      <alignment horizontal="left" vertical="center" wrapText="1"/>
      <protection hidden="1"/>
    </xf>
    <xf numFmtId="0" fontId="1" fillId="0" borderId="32" xfId="0" applyFont="1" applyFill="1" applyBorder="1" applyAlignment="1" applyProtection="1">
      <alignment horizontal="left" vertical="center" wrapText="1"/>
      <protection hidden="1"/>
    </xf>
    <xf numFmtId="0" fontId="1" fillId="0" borderId="33" xfId="0" applyNumberFormat="1" applyFont="1" applyFill="1" applyBorder="1" applyAlignment="1" applyProtection="1">
      <alignment horizontal="left" vertical="center"/>
      <protection hidden="1"/>
    </xf>
    <xf numFmtId="0" fontId="1" fillId="0" borderId="34" xfId="0" applyNumberFormat="1" applyFont="1" applyFill="1" applyBorder="1" applyAlignment="1" applyProtection="1">
      <alignment horizontal="left" vertical="center"/>
      <protection hidden="1"/>
    </xf>
    <xf numFmtId="0" fontId="1" fillId="0" borderId="35" xfId="0" applyNumberFormat="1" applyFont="1" applyFill="1" applyBorder="1" applyAlignment="1" applyProtection="1">
      <alignment horizontal="left" vertical="center"/>
      <protection hidden="1"/>
    </xf>
    <xf numFmtId="0" fontId="1" fillId="0" borderId="36" xfId="0" applyFont="1" applyFill="1" applyBorder="1" applyAlignment="1" applyProtection="1">
      <alignment horizontal="left" vertical="center"/>
      <protection hidden="1"/>
    </xf>
    <xf numFmtId="0" fontId="1" fillId="0" borderId="0" xfId="0" applyFont="1" applyFill="1" applyBorder="1" applyAlignment="1" applyProtection="1">
      <alignment horizontal="left" vertical="center"/>
      <protection hidden="1"/>
    </xf>
    <xf numFmtId="0" fontId="1" fillId="0" borderId="37" xfId="5" applyFont="1" applyFill="1" applyBorder="1" applyAlignment="1" applyProtection="1">
      <alignment horizontal="left" vertical="center" wrapText="1"/>
      <protection hidden="1"/>
    </xf>
    <xf numFmtId="0" fontId="1" fillId="0" borderId="38" xfId="5" applyFont="1" applyFill="1" applyBorder="1" applyAlignment="1" applyProtection="1">
      <alignment horizontal="left" vertical="center" wrapText="1"/>
      <protection hidden="1"/>
    </xf>
    <xf numFmtId="0" fontId="1" fillId="0" borderId="39" xfId="5" applyFont="1" applyFill="1" applyBorder="1" applyAlignment="1" applyProtection="1">
      <alignment horizontal="left" vertical="center" wrapText="1"/>
      <protection hidden="1"/>
    </xf>
    <xf numFmtId="49" fontId="1" fillId="0" borderId="54" xfId="0" applyNumberFormat="1" applyFont="1" applyFill="1" applyBorder="1" applyAlignment="1" applyProtection="1">
      <alignment horizontal="center" vertical="center" textRotation="255"/>
      <protection hidden="1"/>
    </xf>
    <xf numFmtId="49" fontId="1" fillId="0" borderId="57" xfId="0" applyNumberFormat="1" applyFont="1" applyFill="1" applyBorder="1" applyAlignment="1" applyProtection="1">
      <alignment horizontal="center" vertical="center" textRotation="255"/>
      <protection hidden="1"/>
    </xf>
    <xf numFmtId="49" fontId="1" fillId="0" borderId="59" xfId="0" applyNumberFormat="1" applyFont="1" applyFill="1" applyBorder="1" applyAlignment="1" applyProtection="1">
      <alignment horizontal="center" vertical="center" textRotation="255"/>
      <protection hidden="1"/>
    </xf>
    <xf numFmtId="49" fontId="1" fillId="0" borderId="63" xfId="0" applyNumberFormat="1" applyFont="1" applyFill="1" applyBorder="1" applyAlignment="1" applyProtection="1">
      <alignment horizontal="center" vertical="center" textRotation="255"/>
      <protection hidden="1"/>
    </xf>
    <xf numFmtId="0" fontId="1" fillId="0" borderId="42" xfId="0" applyFont="1" applyFill="1" applyBorder="1" applyAlignment="1" applyProtection="1">
      <alignment horizontal="left" vertical="center" wrapText="1"/>
      <protection hidden="1"/>
    </xf>
    <xf numFmtId="0" fontId="1" fillId="0" borderId="43" xfId="0" applyFont="1" applyFill="1" applyBorder="1" applyAlignment="1" applyProtection="1">
      <alignment horizontal="left" vertical="center" wrapText="1"/>
      <protection hidden="1"/>
    </xf>
    <xf numFmtId="49" fontId="1" fillId="0" borderId="44" xfId="0" applyNumberFormat="1" applyFont="1" applyFill="1" applyBorder="1" applyAlignment="1" applyProtection="1">
      <alignment horizontal="left" vertical="center"/>
      <protection locked="0"/>
    </xf>
    <xf numFmtId="49" fontId="1" fillId="0" borderId="45" xfId="0" applyNumberFormat="1" applyFont="1" applyFill="1" applyBorder="1" applyAlignment="1" applyProtection="1">
      <alignment horizontal="left" vertical="center"/>
      <protection locked="0"/>
    </xf>
    <xf numFmtId="49" fontId="1" fillId="0" borderId="46" xfId="0" applyNumberFormat="1" applyFont="1" applyFill="1" applyBorder="1" applyAlignment="1" applyProtection="1">
      <alignment horizontal="left" vertical="center"/>
      <protection locked="0"/>
    </xf>
    <xf numFmtId="49" fontId="1" fillId="0" borderId="47" xfId="0" applyNumberFormat="1" applyFont="1" applyFill="1" applyBorder="1" applyAlignment="1" applyProtection="1">
      <alignment vertical="center"/>
      <protection locked="0"/>
    </xf>
    <xf numFmtId="49" fontId="1" fillId="0" borderId="48" xfId="0" applyNumberFormat="1" applyFont="1" applyFill="1" applyBorder="1" applyAlignment="1" applyProtection="1">
      <alignment vertical="center"/>
      <protection locked="0"/>
    </xf>
    <xf numFmtId="49" fontId="1" fillId="0" borderId="49" xfId="0" applyNumberFormat="1" applyFont="1" applyFill="1" applyBorder="1" applyAlignment="1" applyProtection="1">
      <alignment vertical="center"/>
      <protection locked="0"/>
    </xf>
    <xf numFmtId="0" fontId="1" fillId="0" borderId="74" xfId="5" applyFont="1" applyFill="1" applyBorder="1" applyAlignment="1" applyProtection="1">
      <alignment horizontal="center" vertical="center"/>
      <protection hidden="1"/>
    </xf>
    <xf numFmtId="0" fontId="1" fillId="0" borderId="75" xfId="5" applyFont="1" applyFill="1" applyBorder="1" applyAlignment="1" applyProtection="1">
      <alignment horizontal="center" vertical="center"/>
      <protection hidden="1"/>
    </xf>
    <xf numFmtId="0" fontId="1" fillId="0" borderId="76" xfId="5" applyFont="1" applyFill="1" applyBorder="1" applyAlignment="1" applyProtection="1">
      <alignment horizontal="center" vertical="center"/>
      <protection hidden="1"/>
    </xf>
    <xf numFmtId="0" fontId="3" fillId="0" borderId="77" xfId="0" applyFont="1" applyFill="1" applyBorder="1" applyAlignment="1" applyProtection="1">
      <alignment horizontal="left" vertical="center"/>
      <protection hidden="1"/>
    </xf>
    <xf numFmtId="0" fontId="3" fillId="0" borderId="34" xfId="0" applyFont="1" applyFill="1" applyBorder="1" applyAlignment="1" applyProtection="1">
      <alignment horizontal="left" vertical="center"/>
      <protection hidden="1"/>
    </xf>
    <xf numFmtId="0" fontId="3" fillId="0" borderId="35" xfId="0" applyFont="1" applyFill="1" applyBorder="1" applyAlignment="1" applyProtection="1">
      <alignment horizontal="left" vertical="center"/>
      <protection hidden="1"/>
    </xf>
    <xf numFmtId="0" fontId="22" fillId="2" borderId="0" xfId="0" applyFont="1" applyFill="1" applyBorder="1" applyAlignment="1" applyProtection="1">
      <alignment horizontal="center" vertical="center"/>
      <protection hidden="1"/>
    </xf>
    <xf numFmtId="0" fontId="3" fillId="3" borderId="12" xfId="0" applyFont="1" applyFill="1" applyBorder="1" applyAlignment="1" applyProtection="1">
      <alignment horizontal="center" vertical="center"/>
      <protection hidden="1"/>
    </xf>
    <xf numFmtId="43" fontId="1" fillId="0" borderId="14" xfId="4" applyFont="1" applyFill="1" applyBorder="1" applyAlignment="1" applyProtection="1">
      <alignment horizontal="center" vertical="center"/>
      <protection locked="0"/>
    </xf>
    <xf numFmtId="43" fontId="1" fillId="0" borderId="16" xfId="4" applyFont="1" applyFill="1" applyBorder="1" applyAlignment="1" applyProtection="1">
      <alignment horizontal="center" vertical="center"/>
      <protection locked="0"/>
    </xf>
    <xf numFmtId="0" fontId="1" fillId="3" borderId="12" xfId="0" applyFont="1" applyFill="1" applyBorder="1" applyAlignment="1" applyProtection="1">
      <alignment vertical="center" wrapText="1"/>
      <protection hidden="1"/>
    </xf>
    <xf numFmtId="0" fontId="3" fillId="3" borderId="12" xfId="0" applyFont="1" applyFill="1" applyBorder="1" applyAlignment="1" applyProtection="1">
      <alignment horizontal="center" vertical="center" wrapText="1"/>
      <protection hidden="1"/>
    </xf>
    <xf numFmtId="0" fontId="3" fillId="3" borderId="17" xfId="0" applyFont="1" applyFill="1" applyBorder="1" applyAlignment="1" applyProtection="1">
      <alignment vertical="center"/>
      <protection hidden="1"/>
    </xf>
    <xf numFmtId="0" fontId="19" fillId="18" borderId="0" xfId="335" applyFont="1" applyFill="1" applyAlignment="1" applyProtection="1">
      <alignment horizontal="center" vertical="center"/>
    </xf>
    <xf numFmtId="0" fontId="20" fillId="18" borderId="0" xfId="335" applyFont="1" applyFill="1" applyAlignment="1" applyProtection="1">
      <alignment horizontal="center" vertical="center"/>
    </xf>
    <xf numFmtId="43" fontId="20" fillId="18" borderId="0" xfId="335" applyNumberFormat="1" applyFont="1" applyFill="1" applyAlignment="1" applyProtection="1">
      <alignment horizontal="center" vertical="center"/>
    </xf>
    <xf numFmtId="0" fontId="7" fillId="18" borderId="0" xfId="335" applyNumberFormat="1" applyFont="1" applyFill="1" applyAlignment="1" applyProtection="1">
      <alignment horizontal="center" vertical="center"/>
    </xf>
    <xf numFmtId="0" fontId="11" fillId="18" borderId="0" xfId="335" applyNumberFormat="1" applyFont="1" applyFill="1" applyAlignment="1" applyProtection="1">
      <alignment horizontal="center" vertical="center"/>
    </xf>
    <xf numFmtId="0" fontId="7" fillId="18" borderId="26" xfId="335" applyFont="1" applyFill="1" applyBorder="1" applyAlignment="1" applyProtection="1">
      <alignment horizontal="left" vertical="center"/>
    </xf>
    <xf numFmtId="0" fontId="11" fillId="18" borderId="26" xfId="335" applyFont="1" applyFill="1" applyBorder="1" applyAlignment="1" applyProtection="1">
      <alignment horizontal="left" vertical="center"/>
    </xf>
    <xf numFmtId="0" fontId="1" fillId="18" borderId="0" xfId="335" applyFont="1" applyFill="1" applyBorder="1" applyAlignment="1" applyProtection="1">
      <alignment vertical="center"/>
    </xf>
    <xf numFmtId="0" fontId="7" fillId="18" borderId="0" xfId="335" applyFont="1" applyFill="1" applyBorder="1" applyAlignment="1" applyProtection="1">
      <alignment vertical="center"/>
    </xf>
    <xf numFmtId="0" fontId="15" fillId="18" borderId="20" xfId="335" applyFont="1" applyFill="1" applyBorder="1" applyAlignment="1" applyProtection="1">
      <alignment vertical="top"/>
    </xf>
    <xf numFmtId="0" fontId="7" fillId="18" borderId="20" xfId="335" applyFont="1" applyFill="1" applyBorder="1" applyAlignment="1" applyProtection="1">
      <alignment vertical="top"/>
    </xf>
    <xf numFmtId="0" fontId="11" fillId="0" borderId="20" xfId="335" applyFont="1" applyBorder="1" applyAlignment="1" applyProtection="1">
      <alignment vertical="center"/>
    </xf>
    <xf numFmtId="0" fontId="15" fillId="18" borderId="12" xfId="335" applyFont="1" applyFill="1" applyBorder="1" applyAlignment="1" applyProtection="1">
      <alignment horizontal="center" vertical="center" wrapText="1"/>
    </xf>
    <xf numFmtId="0" fontId="14" fillId="18" borderId="12" xfId="335" applyFont="1" applyFill="1" applyBorder="1" applyAlignment="1" applyProtection="1">
      <alignment horizontal="center" vertical="center" wrapText="1"/>
    </xf>
    <xf numFmtId="0" fontId="16" fillId="18" borderId="0" xfId="335" applyFont="1" applyFill="1" applyAlignment="1" applyProtection="1">
      <alignment horizontal="center" vertical="center"/>
    </xf>
    <xf numFmtId="0" fontId="17" fillId="18" borderId="0" xfId="335" applyFont="1" applyFill="1" applyAlignment="1" applyProtection="1">
      <alignment horizontal="center" vertical="center"/>
    </xf>
    <xf numFmtId="0" fontId="11" fillId="0" borderId="0" xfId="335" applyFont="1" applyAlignment="1" applyProtection="1">
      <alignment vertical="center"/>
    </xf>
    <xf numFmtId="43" fontId="7" fillId="18" borderId="0" xfId="335" applyNumberFormat="1" applyFont="1" applyFill="1" applyAlignment="1" applyProtection="1">
      <alignment horizontal="center" vertical="center"/>
    </xf>
    <xf numFmtId="0" fontId="12" fillId="18" borderId="0" xfId="335" applyFont="1" applyFill="1" applyAlignment="1" applyProtection="1">
      <alignment horizontal="center"/>
    </xf>
    <xf numFmtId="0" fontId="13" fillId="18" borderId="0" xfId="335" applyFont="1" applyFill="1" applyAlignment="1" applyProtection="1">
      <alignment horizontal="center"/>
    </xf>
    <xf numFmtId="0" fontId="14" fillId="18" borderId="0" xfId="335" applyFont="1" applyFill="1" applyBorder="1" applyAlignment="1" applyProtection="1">
      <alignment horizontal="left"/>
    </xf>
    <xf numFmtId="0" fontId="15" fillId="18" borderId="0" xfId="335" applyFont="1" applyFill="1" applyBorder="1" applyAlignment="1" applyProtection="1">
      <alignment horizontal="left" vertical="center" wrapText="1"/>
    </xf>
    <xf numFmtId="0" fontId="14" fillId="18" borderId="0" xfId="335" applyFont="1" applyFill="1" applyBorder="1" applyAlignment="1" applyProtection="1">
      <alignment horizontal="left" vertical="center" wrapText="1"/>
    </xf>
    <xf numFmtId="49" fontId="9" fillId="2" borderId="0" xfId="0" applyNumberFormat="1" applyFont="1" applyFill="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10" fillId="3" borderId="16" xfId="0" applyFont="1" applyFill="1" applyBorder="1" applyAlignment="1" applyProtection="1">
      <alignment horizontal="center" vertical="center"/>
      <protection hidden="1"/>
    </xf>
    <xf numFmtId="0" fontId="10" fillId="3" borderId="12" xfId="0" applyFont="1" applyFill="1" applyBorder="1" applyAlignment="1" applyProtection="1">
      <alignment horizontal="center" vertical="center"/>
      <protection hidden="1"/>
    </xf>
    <xf numFmtId="49" fontId="1" fillId="2" borderId="11" xfId="534" applyNumberFormat="1" applyFont="1" applyFill="1" applyBorder="1" applyAlignment="1" applyProtection="1">
      <alignment horizontal="center" vertical="center"/>
      <protection locked="0"/>
    </xf>
    <xf numFmtId="0" fontId="1" fillId="2" borderId="11" xfId="534" applyFont="1" applyFill="1" applyBorder="1" applyAlignment="1" applyProtection="1">
      <alignment horizontal="center" vertical="center"/>
      <protection locked="0"/>
    </xf>
    <xf numFmtId="49" fontId="1" fillId="2" borderId="12" xfId="0" applyNumberFormat="1" applyFont="1" applyFill="1" applyBorder="1" applyAlignment="1" applyProtection="1">
      <alignment horizontal="center" vertical="center"/>
      <protection hidden="1"/>
    </xf>
    <xf numFmtId="0" fontId="1" fillId="2" borderId="12" xfId="0" applyFont="1" applyFill="1" applyBorder="1" applyAlignment="1" applyProtection="1">
      <alignment horizontal="center" vertical="center"/>
      <protection hidden="1"/>
    </xf>
    <xf numFmtId="49" fontId="3" fillId="3" borderId="12" xfId="0" applyNumberFormat="1" applyFont="1" applyFill="1" applyBorder="1" applyAlignment="1" applyProtection="1">
      <alignment horizontal="left" vertical="center"/>
      <protection hidden="1"/>
    </xf>
    <xf numFmtId="0" fontId="3" fillId="3" borderId="12" xfId="0" applyFont="1" applyFill="1" applyBorder="1" applyAlignment="1" applyProtection="1">
      <alignment horizontal="left" vertical="center"/>
      <protection hidden="1"/>
    </xf>
    <xf numFmtId="0" fontId="1" fillId="3" borderId="12" xfId="0" applyFont="1" applyFill="1" applyBorder="1" applyAlignment="1" applyProtection="1">
      <alignment horizontal="left" vertical="center"/>
      <protection hidden="1"/>
    </xf>
    <xf numFmtId="0" fontId="1" fillId="3" borderId="14" xfId="0" applyFont="1" applyFill="1" applyBorder="1" applyAlignment="1" applyProtection="1">
      <alignment horizontal="left" vertical="center" wrapText="1"/>
      <protection hidden="1"/>
    </xf>
    <xf numFmtId="0" fontId="1" fillId="3" borderId="15" xfId="0" applyFont="1" applyFill="1" applyBorder="1" applyAlignment="1" applyProtection="1">
      <alignment horizontal="left" vertical="center" wrapText="1"/>
      <protection hidden="1"/>
    </xf>
    <xf numFmtId="0" fontId="1" fillId="3" borderId="16" xfId="0" applyFont="1" applyFill="1" applyBorder="1" applyAlignment="1" applyProtection="1">
      <alignment horizontal="left" vertical="center" wrapText="1"/>
      <protection hidden="1"/>
    </xf>
    <xf numFmtId="49" fontId="3" fillId="3" borderId="12" xfId="0" applyNumberFormat="1" applyFont="1" applyFill="1" applyBorder="1" applyAlignment="1" applyProtection="1">
      <alignment horizontal="center" vertical="center"/>
      <protection hidden="1"/>
    </xf>
    <xf numFmtId="49" fontId="1" fillId="2" borderId="14" xfId="0" applyNumberFormat="1"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49" fontId="3" fillId="2" borderId="14" xfId="0" applyNumberFormat="1" applyFont="1" applyFill="1" applyBorder="1" applyAlignment="1" applyProtection="1">
      <alignment horizontal="center" vertical="center"/>
      <protection hidden="1"/>
    </xf>
    <xf numFmtId="0" fontId="3" fillId="2" borderId="16"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9" fontId="3" fillId="3" borderId="12" xfId="6" applyFont="1" applyFill="1" applyBorder="1" applyAlignment="1" applyProtection="1">
      <alignment horizontal="center" vertical="center" wrapText="1"/>
      <protection hidden="1"/>
    </xf>
    <xf numFmtId="0" fontId="3" fillId="3" borderId="14" xfId="0" applyFont="1" applyFill="1" applyBorder="1" applyAlignment="1" applyProtection="1">
      <alignment horizontal="left"/>
      <protection hidden="1"/>
    </xf>
    <xf numFmtId="0" fontId="3" fillId="3" borderId="15" xfId="0" applyFont="1" applyFill="1" applyBorder="1" applyAlignment="1" applyProtection="1">
      <alignment horizontal="left"/>
      <protection hidden="1"/>
    </xf>
    <xf numFmtId="0" fontId="3" fillId="3" borderId="16" xfId="0" applyFont="1" applyFill="1" applyBorder="1" applyAlignment="1" applyProtection="1">
      <alignment horizontal="left"/>
      <protection hidden="1"/>
    </xf>
    <xf numFmtId="0" fontId="1" fillId="3" borderId="14" xfId="0" applyFont="1" applyFill="1" applyBorder="1" applyAlignment="1" applyProtection="1">
      <alignment horizontal="left" vertical="center"/>
      <protection hidden="1"/>
    </xf>
    <xf numFmtId="0" fontId="1" fillId="3" borderId="15" xfId="0" applyFont="1" applyFill="1" applyBorder="1" applyAlignment="1" applyProtection="1">
      <alignment horizontal="left" vertical="center"/>
      <protection hidden="1"/>
    </xf>
    <xf numFmtId="0" fontId="1" fillId="3" borderId="16" xfId="0" applyFont="1" applyFill="1" applyBorder="1" applyAlignment="1" applyProtection="1">
      <alignment horizontal="left" vertical="center"/>
      <protection hidden="1"/>
    </xf>
    <xf numFmtId="43" fontId="3" fillId="3" borderId="11" xfId="4" applyFont="1" applyFill="1" applyBorder="1" applyAlignment="1" applyProtection="1">
      <alignment horizontal="center" vertical="center" wrapText="1"/>
      <protection hidden="1"/>
    </xf>
    <xf numFmtId="43" fontId="3" fillId="3" borderId="17" xfId="4" applyFont="1" applyFill="1" applyBorder="1" applyAlignment="1" applyProtection="1">
      <alignment horizontal="center" vertical="center" wrapText="1"/>
      <protection hidden="1"/>
    </xf>
    <xf numFmtId="43" fontId="3" fillId="3" borderId="12" xfId="4" applyFont="1" applyFill="1" applyBorder="1" applyAlignment="1" applyProtection="1">
      <alignment horizontal="center" vertical="center"/>
      <protection hidden="1"/>
    </xf>
    <xf numFmtId="2" fontId="5" fillId="2" borderId="0" xfId="0" applyNumberFormat="1" applyFont="1" applyFill="1" applyBorder="1" applyAlignment="1" applyProtection="1">
      <alignment horizontal="center" vertical="center"/>
      <protection hidden="1"/>
    </xf>
    <xf numFmtId="2" fontId="3" fillId="2" borderId="12" xfId="0" applyNumberFormat="1" applyFont="1" applyFill="1" applyBorder="1" applyAlignment="1" applyProtection="1">
      <alignment horizontal="center" vertical="center"/>
      <protection hidden="1"/>
    </xf>
    <xf numFmtId="0" fontId="1" fillId="3" borderId="12" xfId="0" applyFont="1" applyFill="1" applyBorder="1" applyAlignment="1" applyProtection="1">
      <alignment vertical="center"/>
      <protection hidden="1"/>
    </xf>
    <xf numFmtId="43" fontId="3" fillId="3" borderId="14" xfId="4" applyFont="1" applyFill="1" applyBorder="1" applyAlignment="1" applyProtection="1">
      <alignment horizontal="center" vertical="center"/>
      <protection hidden="1"/>
    </xf>
    <xf numFmtId="43" fontId="3" fillId="3" borderId="15" xfId="4" applyFont="1" applyFill="1" applyBorder="1" applyAlignment="1" applyProtection="1">
      <alignment horizontal="center" vertical="center"/>
      <protection hidden="1"/>
    </xf>
    <xf numFmtId="43" fontId="3" fillId="3" borderId="16" xfId="4" applyFont="1" applyFill="1" applyBorder="1" applyAlignment="1" applyProtection="1">
      <alignment horizontal="center" vertical="center"/>
      <protection hidden="1"/>
    </xf>
    <xf numFmtId="0" fontId="3" fillId="3" borderId="12" xfId="0" applyFont="1" applyFill="1" applyBorder="1" applyAlignment="1" applyProtection="1">
      <alignment horizontal="left"/>
      <protection hidden="1"/>
    </xf>
    <xf numFmtId="0" fontId="1" fillId="3" borderId="14" xfId="0" applyFont="1" applyFill="1" applyBorder="1" applyAlignment="1" applyProtection="1">
      <alignment vertical="center" wrapText="1"/>
      <protection hidden="1"/>
    </xf>
    <xf numFmtId="0" fontId="1" fillId="3" borderId="15" xfId="0" applyFont="1" applyFill="1" applyBorder="1" applyAlignment="1" applyProtection="1">
      <alignment vertical="center" wrapText="1"/>
      <protection hidden="1"/>
    </xf>
    <xf numFmtId="0" fontId="1" fillId="3" borderId="16" xfId="0" applyFont="1" applyFill="1" applyBorder="1" applyAlignment="1" applyProtection="1">
      <alignment vertical="center" wrapText="1"/>
      <protection hidden="1"/>
    </xf>
    <xf numFmtId="0" fontId="3" fillId="3" borderId="11" xfId="0" applyFont="1" applyFill="1" applyBorder="1" applyAlignment="1" applyProtection="1">
      <alignment horizontal="center" vertical="center" wrapText="1"/>
      <protection hidden="1"/>
    </xf>
    <xf numFmtId="0" fontId="3" fillId="3" borderId="25" xfId="0" applyFont="1" applyFill="1" applyBorder="1" applyAlignment="1" applyProtection="1">
      <alignment horizontal="center" vertical="center" wrapText="1"/>
      <protection hidden="1"/>
    </xf>
    <xf numFmtId="0" fontId="3" fillId="3" borderId="17" xfId="0" applyFont="1" applyFill="1" applyBorder="1" applyAlignment="1" applyProtection="1">
      <alignment horizontal="center" vertical="center" wrapText="1"/>
      <protection hidden="1"/>
    </xf>
    <xf numFmtId="43" fontId="3" fillId="3" borderId="25" xfId="4"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protection hidden="1"/>
    </xf>
    <xf numFmtId="0" fontId="3" fillId="3" borderId="12" xfId="0" applyFont="1" applyFill="1" applyBorder="1" applyAlignment="1" applyProtection="1">
      <alignment horizontal="left"/>
      <protection locked="0"/>
    </xf>
    <xf numFmtId="0" fontId="1" fillId="3" borderId="14" xfId="0" applyFont="1" applyFill="1" applyBorder="1" applyAlignment="1" applyProtection="1">
      <alignment horizontal="left" vertical="center" wrapText="1"/>
      <protection locked="0"/>
    </xf>
    <xf numFmtId="0" fontId="1" fillId="3" borderId="15"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22" xfId="0" applyFont="1" applyFill="1" applyBorder="1" applyAlignment="1" applyProtection="1">
      <alignment horizontal="left" vertical="center" wrapText="1"/>
      <protection hidden="1"/>
    </xf>
    <xf numFmtId="0" fontId="1" fillId="3" borderId="23" xfId="0" applyFont="1" applyFill="1" applyBorder="1" applyAlignment="1" applyProtection="1">
      <alignment horizontal="left" vertical="center" wrapText="1"/>
      <protection hidden="1"/>
    </xf>
    <xf numFmtId="0" fontId="1" fillId="3" borderId="10" xfId="0" applyFont="1" applyFill="1" applyBorder="1" applyAlignment="1" applyProtection="1">
      <alignment horizontal="left" vertical="center" wrapText="1"/>
      <protection hidden="1"/>
    </xf>
    <xf numFmtId="0" fontId="1" fillId="3" borderId="24" xfId="0" applyFont="1" applyFill="1" applyBorder="1" applyAlignment="1" applyProtection="1">
      <alignment horizontal="left" vertical="center" wrapText="1"/>
      <protection hidden="1"/>
    </xf>
    <xf numFmtId="0" fontId="1" fillId="3" borderId="19" xfId="0" applyFont="1" applyFill="1" applyBorder="1" applyAlignment="1" applyProtection="1">
      <alignment horizontal="center" vertical="center" wrapText="1"/>
      <protection hidden="1"/>
    </xf>
    <xf numFmtId="0" fontId="1" fillId="3" borderId="13"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2" fontId="3" fillId="2" borderId="18" xfId="0" applyNumberFormat="1" applyFont="1" applyFill="1" applyBorder="1" applyAlignment="1" applyProtection="1">
      <alignment horizontal="center" vertical="center"/>
      <protection hidden="1"/>
    </xf>
    <xf numFmtId="0" fontId="3" fillId="3" borderId="11" xfId="0" applyFont="1" applyFill="1" applyBorder="1" applyAlignment="1" applyProtection="1">
      <alignment horizontal="left"/>
      <protection hidden="1"/>
    </xf>
    <xf numFmtId="0" fontId="1" fillId="3" borderId="19" xfId="0" applyFont="1" applyFill="1" applyBorder="1" applyAlignment="1" applyProtection="1">
      <alignment horizontal="left" vertical="center" wrapText="1"/>
      <protection hidden="1"/>
    </xf>
    <xf numFmtId="0" fontId="1" fillId="3" borderId="20" xfId="0" applyFont="1" applyFill="1" applyBorder="1" applyAlignment="1" applyProtection="1">
      <alignment horizontal="left" vertical="center" wrapText="1"/>
      <protection hidden="1"/>
    </xf>
    <xf numFmtId="0" fontId="1" fillId="3" borderId="21" xfId="0" applyFont="1" applyFill="1" applyBorder="1" applyAlignment="1" applyProtection="1">
      <alignment horizontal="left" vertical="center" wrapText="1"/>
      <protection hidden="1"/>
    </xf>
    <xf numFmtId="0" fontId="3" fillId="3" borderId="14" xfId="0" applyFont="1" applyFill="1" applyBorder="1" applyAlignment="1" applyProtection="1">
      <alignment horizontal="left"/>
      <protection locked="0"/>
    </xf>
    <xf numFmtId="0" fontId="3" fillId="3" borderId="15" xfId="0" applyFont="1" applyFill="1" applyBorder="1" applyAlignment="1" applyProtection="1">
      <alignment horizontal="left"/>
      <protection locked="0"/>
    </xf>
    <xf numFmtId="0" fontId="3" fillId="3" borderId="16" xfId="0" applyFont="1" applyFill="1" applyBorder="1" applyAlignment="1" applyProtection="1">
      <alignment horizontal="left"/>
      <protection locked="0"/>
    </xf>
  </cellXfs>
  <cellStyles count="788">
    <cellStyle name="_x000a_mouse.drv=lm" xfId="33"/>
    <cellStyle name="_x000a_mouse.drv=lm 10" xfId="48"/>
    <cellStyle name="_x000a_mouse.drv=lm 2" xfId="43"/>
    <cellStyle name="_x000a_mouse.drv=lm 2 2" xfId="44"/>
    <cellStyle name="_x000a_mouse.drv=lm 2 2 2" xfId="49"/>
    <cellStyle name="_x000a_mouse.drv=lm 2 2 3" xfId="52"/>
    <cellStyle name="_x000a_mouse.drv=lm 2 2 4" xfId="32"/>
    <cellStyle name="_x000a_mouse.drv=lm 2 2 5" xfId="57"/>
    <cellStyle name="_x000a_mouse.drv=lm 2 2 6" xfId="60"/>
    <cellStyle name="_x000a_mouse.drv=lm 2 2 7" xfId="63"/>
    <cellStyle name="_x000a_mouse.drv=lm 2 3" xfId="2"/>
    <cellStyle name="_x000a_mouse.drv=lm 2 4" xfId="64"/>
    <cellStyle name="_x000a_mouse.drv=lm 2 5" xfId="26"/>
    <cellStyle name="_x000a_mouse.drv=lm 2 6" xfId="65"/>
    <cellStyle name="_x000a_mouse.drv=lm 2 7" xfId="45"/>
    <cellStyle name="_x000a_mouse.drv=lm 2 8" xfId="66"/>
    <cellStyle name="_x000a_mouse.drv=lm 3" xfId="67"/>
    <cellStyle name="_x000a_mouse.drv=lm 3 2" xfId="68"/>
    <cellStyle name="_x000a_mouse.drv=lm 3 2 2" xfId="69"/>
    <cellStyle name="_x000a_mouse.drv=lm 3 2 3" xfId="7"/>
    <cellStyle name="_x000a_mouse.drv=lm 3 2 4" xfId="71"/>
    <cellStyle name="_x000a_mouse.drv=lm 3 2 5" xfId="73"/>
    <cellStyle name="_x000a_mouse.drv=lm 3 2 6" xfId="75"/>
    <cellStyle name="_x000a_mouse.drv=lm 3 2 7" xfId="77"/>
    <cellStyle name="_x000a_mouse.drv=lm 3 3" xfId="78"/>
    <cellStyle name="_x000a_mouse.drv=lm 3 4" xfId="79"/>
    <cellStyle name="_x000a_mouse.drv=lm 3 5" xfId="80"/>
    <cellStyle name="_x000a_mouse.drv=lm 3 6" xfId="81"/>
    <cellStyle name="_x000a_mouse.drv=lm 3 7" xfId="82"/>
    <cellStyle name="_x000a_mouse.drv=lm 3 8" xfId="83"/>
    <cellStyle name="_x000a_mouse.drv=lm 4" xfId="84"/>
    <cellStyle name="_x000a_mouse.drv=lm 4 2" xfId="85"/>
    <cellStyle name="_x000a_mouse.drv=lm 4 3" xfId="86"/>
    <cellStyle name="_x000a_mouse.drv=lm 4 4" xfId="87"/>
    <cellStyle name="_x000a_mouse.drv=lm 4 5" xfId="88"/>
    <cellStyle name="_x000a_mouse.drv=lm 4 6" xfId="89"/>
    <cellStyle name="_x000a_mouse.drv=lm 4 7" xfId="90"/>
    <cellStyle name="_x000a_mouse.drv=lm 5" xfId="91"/>
    <cellStyle name="_x000a_mouse.drv=lm 6" xfId="92"/>
    <cellStyle name="_x000a_mouse.drv=lm 7" xfId="93"/>
    <cellStyle name="_x000a_mouse.drv=lm 8" xfId="34"/>
    <cellStyle name="_x000a_mouse.drv=lm 9" xfId="95"/>
    <cellStyle name="?" xfId="97"/>
    <cellStyle name="? 2" xfId="98"/>
    <cellStyle name="? 3" xfId="100"/>
    <cellStyle name="? 4" xfId="103"/>
    <cellStyle name="? 5" xfId="105"/>
    <cellStyle name="? 6" xfId="107"/>
    <cellStyle name="? 7" xfId="109"/>
    <cellStyle name="@ET_Style?#artibody" xfId="111"/>
    <cellStyle name="20% - 强调文字颜色 1 2" xfId="112"/>
    <cellStyle name="20% - 强调文字颜色 1 2 2" xfId="113"/>
    <cellStyle name="20% - 强调文字颜色 1 2 3" xfId="116"/>
    <cellStyle name="20% - 强调文字颜色 1 2 4" xfId="118"/>
    <cellStyle name="20% - 强调文字颜色 1 2 5" xfId="120"/>
    <cellStyle name="20% - 强调文字颜色 1 2 6" xfId="122"/>
    <cellStyle name="20% - 强调文字颜色 1 2 7" xfId="124"/>
    <cellStyle name="20% - 强调文字颜色 1 3" xfId="125"/>
    <cellStyle name="20% - 强调文字颜色 1 4" xfId="126"/>
    <cellStyle name="20% - 强调文字颜色 1 5" xfId="127"/>
    <cellStyle name="20% - 强调文字颜色 1 6" xfId="128"/>
    <cellStyle name="20% - 强调文字颜色 1 7" xfId="129"/>
    <cellStyle name="20% - 强调文字颜色 1 8" xfId="132"/>
    <cellStyle name="20% - 强调文字颜色 2 2" xfId="134"/>
    <cellStyle name="20% - 强调文字颜色 2 2 2" xfId="135"/>
    <cellStyle name="20% - 强调文字颜色 2 2 3" xfId="138"/>
    <cellStyle name="20% - 强调文字颜色 2 2 4" xfId="140"/>
    <cellStyle name="20% - 强调文字颜色 2 2 5" xfId="142"/>
    <cellStyle name="20% - 强调文字颜色 2 2 6" xfId="144"/>
    <cellStyle name="20% - 强调文字颜色 2 2 7" xfId="146"/>
    <cellStyle name="20% - 强调文字颜色 2 3" xfId="147"/>
    <cellStyle name="20% - 强调文字颜色 2 4" xfId="148"/>
    <cellStyle name="20% - 强调文字颜色 2 5" xfId="149"/>
    <cellStyle name="20% - 强调文字颜色 2 6" xfId="150"/>
    <cellStyle name="20% - 强调文字颜色 2 7" xfId="151"/>
    <cellStyle name="20% - 强调文字颜色 2 8" xfId="152"/>
    <cellStyle name="20% - 强调文字颜色 3 2" xfId="154"/>
    <cellStyle name="20% - 强调文字颜色 3 2 2" xfId="155"/>
    <cellStyle name="20% - 强调文字颜色 3 2 3" xfId="157"/>
    <cellStyle name="20% - 强调文字颜色 3 2 4" xfId="158"/>
    <cellStyle name="20% - 强调文字颜色 3 2 5" xfId="159"/>
    <cellStyle name="20% - 强调文字颜色 3 2 6" xfId="160"/>
    <cellStyle name="20% - 强调文字颜色 3 2 7" xfId="133"/>
    <cellStyle name="20% - 强调文字颜色 3 3" xfId="36"/>
    <cellStyle name="20% - 强调文字颜色 3 4" xfId="163"/>
    <cellStyle name="20% - 强调文字颜色 3 5" xfId="166"/>
    <cellStyle name="20% - 强调文字颜色 3 6" xfId="168"/>
    <cellStyle name="20% - 强调文字颜色 3 7" xfId="170"/>
    <cellStyle name="20% - 强调文字颜色 3 8" xfId="172"/>
    <cellStyle name="20% - 强调文字颜色 4 2" xfId="176"/>
    <cellStyle name="20% - 强调文字颜色 4 2 2" xfId="179"/>
    <cellStyle name="20% - 强调文字颜色 4 2 3" xfId="181"/>
    <cellStyle name="20% - 强调文字颜色 4 2 4" xfId="182"/>
    <cellStyle name="20% - 强调文字颜色 4 2 5" xfId="183"/>
    <cellStyle name="20% - 强调文字颜色 4 2 6" xfId="184"/>
    <cellStyle name="20% - 强调文字颜色 4 2 7" xfId="185"/>
    <cellStyle name="20% - 强调文字颜色 4 3" xfId="187"/>
    <cellStyle name="20% - 强调文字颜色 4 4" xfId="190"/>
    <cellStyle name="20% - 强调文字颜色 4 5" xfId="9"/>
    <cellStyle name="20% - 强调文字颜色 4 6" xfId="192"/>
    <cellStyle name="20% - 强调文字颜色 4 7" xfId="194"/>
    <cellStyle name="20% - 强调文字颜色 4 8" xfId="196"/>
    <cellStyle name="20% - 强调文字颜色 5 2" xfId="197"/>
    <cellStyle name="20% - 强调文字颜色 5 2 2" xfId="101"/>
    <cellStyle name="20% - 强调文字颜色 5 2 3" xfId="104"/>
    <cellStyle name="20% - 强调文字颜色 5 2 4" xfId="106"/>
    <cellStyle name="20% - 强调文字颜色 5 2 5" xfId="108"/>
    <cellStyle name="20% - 强调文字颜色 5 2 6" xfId="110"/>
    <cellStyle name="20% - 强调文字颜色 5 2 7" xfId="198"/>
    <cellStyle name="20% - 强调文字颜色 5 3" xfId="199"/>
    <cellStyle name="20% - 强调文字颜色 5 4" xfId="201"/>
    <cellStyle name="20% - 强调文字颜色 5 5" xfId="203"/>
    <cellStyle name="20% - 强调文字颜色 5 6" xfId="205"/>
    <cellStyle name="20% - 强调文字颜色 5 7" xfId="207"/>
    <cellStyle name="20% - 强调文字颜色 5 8" xfId="209"/>
    <cellStyle name="20% - 强调文字颜色 6 2" xfId="211"/>
    <cellStyle name="20% - 强调文字颜色 6 2 2" xfId="213"/>
    <cellStyle name="20% - 强调文字颜色 6 2 3" xfId="215"/>
    <cellStyle name="20% - 强调文字颜色 6 2 4" xfId="217"/>
    <cellStyle name="20% - 强调文字颜色 6 2 5" xfId="219"/>
    <cellStyle name="20% - 强调文字颜色 6 2 6" xfId="221"/>
    <cellStyle name="20% - 强调文字颜色 6 2 7" xfId="222"/>
    <cellStyle name="20% - 强调文字颜色 6 3" xfId="224"/>
    <cellStyle name="20% - 强调文字颜色 6 4" xfId="227"/>
    <cellStyle name="20% - 强调文字颜色 6 5" xfId="231"/>
    <cellStyle name="20% - 强调文字颜色 6 6" xfId="234"/>
    <cellStyle name="20% - 强调文字颜色 6 7" xfId="237"/>
    <cellStyle name="20% - 强调文字颜色 6 8" xfId="240"/>
    <cellStyle name="40% - 强调文字颜色 1 2" xfId="241"/>
    <cellStyle name="40% - 强调文字颜色 1 2 2" xfId="242"/>
    <cellStyle name="40% - 强调文字颜色 1 2 3" xfId="244"/>
    <cellStyle name="40% - 强调文字颜色 1 2 4" xfId="245"/>
    <cellStyle name="40% - 强调文字颜色 1 2 5" xfId="246"/>
    <cellStyle name="40% - 强调文字颜色 1 2 6" xfId="248"/>
    <cellStyle name="40% - 强调文字颜色 1 2 7" xfId="250"/>
    <cellStyle name="40% - 强调文字颜色 1 3" xfId="251"/>
    <cellStyle name="40% - 强调文字颜色 1 4" xfId="252"/>
    <cellStyle name="40% - 强调文字颜色 1 5" xfId="253"/>
    <cellStyle name="40% - 强调文字颜色 1 6" xfId="254"/>
    <cellStyle name="40% - 强调文字颜色 1 7" xfId="255"/>
    <cellStyle name="40% - 强调文字颜色 1 8" xfId="256"/>
    <cellStyle name="40% - 强调文字颜色 2 2" xfId="115"/>
    <cellStyle name="40% - 强调文字颜色 2 2 2" xfId="257"/>
    <cellStyle name="40% - 强调文字颜色 2 2 3" xfId="259"/>
    <cellStyle name="40% - 强调文字颜色 2 2 4" xfId="260"/>
    <cellStyle name="40% - 强调文字颜色 2 2 5" xfId="261"/>
    <cellStyle name="40% - 强调文字颜色 2 2 6" xfId="262"/>
    <cellStyle name="40% - 强调文字颜色 2 2 7" xfId="114"/>
    <cellStyle name="40% - 强调文字颜色 2 3" xfId="117"/>
    <cellStyle name="40% - 强调文字颜色 2 4" xfId="119"/>
    <cellStyle name="40% - 强调文字颜色 2 5" xfId="121"/>
    <cellStyle name="40% - 强调文字颜色 2 6" xfId="123"/>
    <cellStyle name="40% - 强调文字颜色 2 7" xfId="263"/>
    <cellStyle name="40% - 强调文字颜色 2 8" xfId="264"/>
    <cellStyle name="40% - 强调文字颜色 3 2" xfId="265"/>
    <cellStyle name="40% - 强调文字颜色 3 2 2" xfId="266"/>
    <cellStyle name="40% - 强调文字颜色 3 2 3" xfId="268"/>
    <cellStyle name="40% - 强调文字颜色 3 2 4" xfId="269"/>
    <cellStyle name="40% - 强调文字颜色 3 2 5" xfId="270"/>
    <cellStyle name="40% - 强调文字颜色 3 2 6" xfId="271"/>
    <cellStyle name="40% - 强调文字颜色 3 2 7" xfId="136"/>
    <cellStyle name="40% - 强调文字颜色 3 3" xfId="272"/>
    <cellStyle name="40% - 强调文字颜色 3 4" xfId="273"/>
    <cellStyle name="40% - 强调文字颜色 3 5" xfId="274"/>
    <cellStyle name="40% - 强调文字颜色 3 6" xfId="275"/>
    <cellStyle name="40% - 强调文字颜色 3 7" xfId="276"/>
    <cellStyle name="40% - 强调文字颜色 3 8" xfId="18"/>
    <cellStyle name="40% - 强调文字颜色 4 2" xfId="21"/>
    <cellStyle name="40% - 强调文字颜色 4 2 2" xfId="279"/>
    <cellStyle name="40% - 强调文字颜色 4 2 3" xfId="283"/>
    <cellStyle name="40% - 强调文字颜色 4 2 4" xfId="286"/>
    <cellStyle name="40% - 强调文字颜色 4 2 5" xfId="289"/>
    <cellStyle name="40% - 强调文字颜色 4 2 6" xfId="292"/>
    <cellStyle name="40% - 强调文字颜色 4 2 7" xfId="156"/>
    <cellStyle name="40% - 强调文字颜色 4 3" xfId="293"/>
    <cellStyle name="40% - 强调文字颜色 4 4" xfId="212"/>
    <cellStyle name="40% - 强调文字颜色 4 5" xfId="214"/>
    <cellStyle name="40% - 强调文字颜色 4 6" xfId="216"/>
    <cellStyle name="40% - 强调文字颜色 4 7" xfId="218"/>
    <cellStyle name="40% - 强调文字颜色 4 8" xfId="220"/>
    <cellStyle name="40% - 强调文字颜色 5 2" xfId="295"/>
    <cellStyle name="40% - 强调文字颜色 5 2 2" xfId="228"/>
    <cellStyle name="40% - 强调文字颜色 5 2 3" xfId="233"/>
    <cellStyle name="40% - 强调文字颜色 5 2 4" xfId="236"/>
    <cellStyle name="40% - 强调文字颜色 5 2 5" xfId="239"/>
    <cellStyle name="40% - 强调文字颜色 5 2 6" xfId="297"/>
    <cellStyle name="40% - 强调文字颜色 5 2 7" xfId="180"/>
    <cellStyle name="40% - 强调文字颜色 5 3" xfId="299"/>
    <cellStyle name="40% - 强调文字颜色 5 4" xfId="301"/>
    <cellStyle name="40% - 强调文字颜色 5 5" xfId="303"/>
    <cellStyle name="40% - 强调文字颜色 5 6" xfId="306"/>
    <cellStyle name="40% - 强调文字颜色 5 7" xfId="24"/>
    <cellStyle name="40% - 强调文字颜色 5 8" xfId="308"/>
    <cellStyle name="40% - 强调文字颜色 6 2" xfId="312"/>
    <cellStyle name="40% - 强调文字颜色 6 2 2" xfId="313"/>
    <cellStyle name="40% - 强调文字颜色 6 2 3" xfId="314"/>
    <cellStyle name="40% - 强调文字颜色 6 2 4" xfId="315"/>
    <cellStyle name="40% - 强调文字颜色 6 2 5" xfId="316"/>
    <cellStyle name="40% - 强调文字颜色 6 2 6" xfId="99"/>
    <cellStyle name="40% - 强调文字颜色 6 2 7" xfId="102"/>
    <cellStyle name="40% - 强调文字颜色 6 3" xfId="318"/>
    <cellStyle name="40% - 强调文字颜色 6 4" xfId="320"/>
    <cellStyle name="40% - 强调文字颜色 6 5" xfId="28"/>
    <cellStyle name="40% - 强调文字颜色 6 6" xfId="322"/>
    <cellStyle name="40% - 强调文字颜色 6 7" xfId="324"/>
    <cellStyle name="40% - 强调文字颜色 6 8" xfId="326"/>
    <cellStyle name="60% - 强调文字颜色 1 2" xfId="161"/>
    <cellStyle name="60% - 强调文字颜色 1 2 2" xfId="329"/>
    <cellStyle name="60% - 强调文字颜色 1 2 3" xfId="331"/>
    <cellStyle name="60% - 强调文字颜色 1 2 4" xfId="333"/>
    <cellStyle name="60% - 强调文字颜色 1 2 5" xfId="334"/>
    <cellStyle name="60% - 强调文字颜色 1 2 6" xfId="336"/>
    <cellStyle name="60% - 强调文字颜色 1 2 7" xfId="174"/>
    <cellStyle name="60% - 强调文字颜色 1 3" xfId="164"/>
    <cellStyle name="60% - 强调文字颜色 1 4" xfId="167"/>
    <cellStyle name="60% - 强调文字颜色 1 5" xfId="169"/>
    <cellStyle name="60% - 强调文字颜色 1 6" xfId="171"/>
    <cellStyle name="60% - 强调文字颜色 1 7" xfId="337"/>
    <cellStyle name="60% - 强调文字颜色 1 8" xfId="338"/>
    <cellStyle name="60% - 强调文字颜色 2 2" xfId="188"/>
    <cellStyle name="60% - 强调文字颜色 2 2 2" xfId="13"/>
    <cellStyle name="60% - 强调文字颜色 2 2 3" xfId="340"/>
    <cellStyle name="60% - 强调文字颜色 2 2 4" xfId="342"/>
    <cellStyle name="60% - 强调文字颜色 2 2 5" xfId="343"/>
    <cellStyle name="60% - 强调文字颜色 2 2 6" xfId="344"/>
    <cellStyle name="60% - 强调文字颜色 2 2 7" xfId="243"/>
    <cellStyle name="60% - 强调文字颜色 2 3" xfId="8"/>
    <cellStyle name="60% - 强调文字颜色 2 4" xfId="191"/>
    <cellStyle name="60% - 强调文字颜色 2 5" xfId="193"/>
    <cellStyle name="60% - 强调文字颜色 2 6" xfId="195"/>
    <cellStyle name="60% - 强调文字颜色 2 7" xfId="345"/>
    <cellStyle name="60% - 强调文字颜色 2 8" xfId="346"/>
    <cellStyle name="60% - 强调文字颜色 3 2" xfId="200"/>
    <cellStyle name="60% - 强调文字颜色 3 2 2" xfId="348"/>
    <cellStyle name="60% - 强调文字颜色 3 2 3" xfId="350"/>
    <cellStyle name="60% - 强调文字颜色 3 2 4" xfId="351"/>
    <cellStyle name="60% - 强调文字颜色 3 2 5" xfId="352"/>
    <cellStyle name="60% - 强调文字颜色 3 2 6" xfId="353"/>
    <cellStyle name="60% - 强调文字颜色 3 2 7" xfId="258"/>
    <cellStyle name="60% - 强调文字颜色 3 3" xfId="202"/>
    <cellStyle name="60% - 强调文字颜色 3 4" xfId="204"/>
    <cellStyle name="60% - 强调文字颜色 3 5" xfId="206"/>
    <cellStyle name="60% - 强调文字颜色 3 6" xfId="208"/>
    <cellStyle name="60% - 强调文字颜色 3 7" xfId="354"/>
    <cellStyle name="60% - 强调文字颜色 3 8" xfId="356"/>
    <cellStyle name="60% - 强调文字颜色 4 2" xfId="226"/>
    <cellStyle name="60% - 强调文字颜色 4 2 2" xfId="321"/>
    <cellStyle name="60% - 强调文字颜色 4 2 3" xfId="29"/>
    <cellStyle name="60% - 强调文字颜色 4 2 4" xfId="323"/>
    <cellStyle name="60% - 强调文字颜色 4 2 5" xfId="325"/>
    <cellStyle name="60% - 强调文字颜色 4 2 6" xfId="327"/>
    <cellStyle name="60% - 强调文字颜色 4 2 7" xfId="267"/>
    <cellStyle name="60% - 强调文字颜色 4 3" xfId="230"/>
    <cellStyle name="60% - 强调文字颜色 4 4" xfId="232"/>
    <cellStyle name="60% - 强调文字颜色 4 5" xfId="235"/>
    <cellStyle name="60% - 强调文字颜色 4 6" xfId="238"/>
    <cellStyle name="60% - 强调文字颜色 4 7" xfId="296"/>
    <cellStyle name="60% - 强调文字颜色 4 8" xfId="178"/>
    <cellStyle name="60% - 强调文字颜色 5 2" xfId="357"/>
    <cellStyle name="60% - 强调文字颜色 5 2 2" xfId="359"/>
    <cellStyle name="60% - 强调文字颜色 5 2 3" xfId="361"/>
    <cellStyle name="60% - 强调文字颜色 5 2 4" xfId="362"/>
    <cellStyle name="60% - 强调文字颜色 5 2 5" xfId="365"/>
    <cellStyle name="60% - 强调文字颜色 5 2 6" xfId="368"/>
    <cellStyle name="60% - 强调文字颜色 5 2 7" xfId="280"/>
    <cellStyle name="60% - 强调文字颜色 5 3" xfId="369"/>
    <cellStyle name="60% - 强调文字颜色 5 4" xfId="370"/>
    <cellStyle name="60% - 强调文字颜色 5 5" xfId="371"/>
    <cellStyle name="60% - 强调文字颜色 5 6" xfId="372"/>
    <cellStyle name="60% - 强调文字颜色 5 7" xfId="373"/>
    <cellStyle name="60% - 强调文字颜色 5 8" xfId="374"/>
    <cellStyle name="60% - 强调文字颜色 6 2" xfId="51"/>
    <cellStyle name="60% - 强调文字颜色 6 2 2" xfId="377"/>
    <cellStyle name="60% - 强调文字颜色 6 2 3" xfId="381"/>
    <cellStyle name="60% - 强调文字颜色 6 2 4" xfId="210"/>
    <cellStyle name="60% - 强调文字颜色 6 2 5" xfId="223"/>
    <cellStyle name="60% - 强调文字颜色 6 2 6" xfId="225"/>
    <cellStyle name="60% - 强调文字颜色 6 2 7" xfId="229"/>
    <cellStyle name="60% - 强调文字颜色 6 3" xfId="54"/>
    <cellStyle name="60% - 强调文字颜色 6 4" xfId="30"/>
    <cellStyle name="60% - 强调文字颜色 6 5" xfId="55"/>
    <cellStyle name="60% - 强调文字颜色 6 6" xfId="58"/>
    <cellStyle name="60% - 强调文字颜色 6 7" xfId="61"/>
    <cellStyle name="60% - 强调文字颜色 6 8" xfId="11"/>
    <cellStyle name="Normal_L-Tdefer PBC-2001intrem" xfId="378"/>
    <cellStyle name="百分比" xfId="6" builtinId="5"/>
    <cellStyle name="百分比 2" xfId="384"/>
    <cellStyle name="百分比 2 2" xfId="386"/>
    <cellStyle name="百分比 2 2 2" xfId="387"/>
    <cellStyle name="百分比 2 2 2 2" xfId="137"/>
    <cellStyle name="百分比 2 2 2 3" xfId="139"/>
    <cellStyle name="百分比 2 2 2 4" xfId="141"/>
    <cellStyle name="百分比 2 2 2 5" xfId="143"/>
    <cellStyle name="百分比 2 2 2 6" xfId="145"/>
    <cellStyle name="百分比 2 2 2 7" xfId="389"/>
    <cellStyle name="百分比 2 2 3" xfId="390"/>
    <cellStyle name="百分比 2 2 4" xfId="391"/>
    <cellStyle name="百分比 2 2 5" xfId="392"/>
    <cellStyle name="百分比 2 2 6" xfId="328"/>
    <cellStyle name="百分比 2 2 7" xfId="330"/>
    <cellStyle name="百分比 2 2 8" xfId="332"/>
    <cellStyle name="百分比 2 3" xfId="394"/>
    <cellStyle name="百分比 2 3 2" xfId="395"/>
    <cellStyle name="百分比 2 3 3" xfId="396"/>
    <cellStyle name="百分比 2 3 4" xfId="397"/>
    <cellStyle name="百分比 2 3 5" xfId="399"/>
    <cellStyle name="百分比 2 3 6" xfId="401"/>
    <cellStyle name="百分比 2 3 7" xfId="403"/>
    <cellStyle name="百分比 2 4" xfId="404"/>
    <cellStyle name="百分比 2 5" xfId="405"/>
    <cellStyle name="百分比 2 6" xfId="406"/>
    <cellStyle name="百分比 2 7" xfId="408"/>
    <cellStyle name="百分比 2 8" xfId="410"/>
    <cellStyle name="百分比 2 9" xfId="311"/>
    <cellStyle name="百分比 3" xfId="413"/>
    <cellStyle name="百分比 3 2" xfId="388"/>
    <cellStyle name="百分比 3 2 2" xfId="31"/>
    <cellStyle name="百分比 3 2 2 2" xfId="414"/>
    <cellStyle name="百分比 3 2 2 3" xfId="415"/>
    <cellStyle name="百分比 3 2 2 4" xfId="416"/>
    <cellStyle name="百分比 3 2 2 5" xfId="417"/>
    <cellStyle name="百分比 3 2 2 6" xfId="50"/>
    <cellStyle name="百分比 3 2 2 7" xfId="53"/>
    <cellStyle name="百分比 3 2 3" xfId="56"/>
    <cellStyle name="百分比 3 2 4" xfId="59"/>
    <cellStyle name="百分比 3 2 5" xfId="62"/>
    <cellStyle name="百分比 3 2 6" xfId="12"/>
    <cellStyle name="百分比 3 2 7" xfId="339"/>
    <cellStyle name="百分比 3 2 8" xfId="341"/>
    <cellStyle name="百分比 3 3" xfId="418"/>
    <cellStyle name="百分比 3 3 2" xfId="419"/>
    <cellStyle name="百分比 3 3 3" xfId="420"/>
    <cellStyle name="百分比 3 3 4" xfId="421"/>
    <cellStyle name="百分比 3 3 5" xfId="422"/>
    <cellStyle name="百分比 3 3 6" xfId="423"/>
    <cellStyle name="百分比 3 3 7" xfId="424"/>
    <cellStyle name="百分比 3 4" xfId="425"/>
    <cellStyle name="百分比 3 5" xfId="426"/>
    <cellStyle name="百分比 3 6" xfId="428"/>
    <cellStyle name="百分比 3 7" xfId="429"/>
    <cellStyle name="百分比 3 8" xfId="430"/>
    <cellStyle name="百分比 3 9" xfId="431"/>
    <cellStyle name="百分比 4" xfId="15"/>
    <cellStyle name="百分比 5" xfId="17"/>
    <cellStyle name="百分比 6" xfId="20"/>
    <cellStyle name="百分比 7" xfId="10"/>
    <cellStyle name="百分比 8" xfId="433"/>
    <cellStyle name="百分比 9" xfId="435"/>
    <cellStyle name="标题 1 2" xfId="437"/>
    <cellStyle name="标题 1 2 2" xfId="70"/>
    <cellStyle name="标题 1 2 3" xfId="72"/>
    <cellStyle name="标题 1 2 4" xfId="74"/>
    <cellStyle name="标题 1 2 5" xfId="76"/>
    <cellStyle name="标题 1 2 6" xfId="347"/>
    <cellStyle name="标题 1 2 7" xfId="349"/>
    <cellStyle name="标题 1 3" xfId="439"/>
    <cellStyle name="标题 1 4" xfId="441"/>
    <cellStyle name="标题 1 5" xfId="442"/>
    <cellStyle name="标题 1 6" xfId="443"/>
    <cellStyle name="标题 1 7" xfId="444"/>
    <cellStyle name="标题 1 8" xfId="445"/>
    <cellStyle name="标题 10" xfId="385"/>
    <cellStyle name="标题 11" xfId="393"/>
    <cellStyle name="标题 2 2" xfId="447"/>
    <cellStyle name="标题 2 2 2" xfId="407"/>
    <cellStyle name="标题 2 2 3" xfId="409"/>
    <cellStyle name="标题 2 2 4" xfId="309"/>
    <cellStyle name="标题 2 2 5" xfId="317"/>
    <cellStyle name="标题 2 2 6" xfId="319"/>
    <cellStyle name="标题 2 2 7" xfId="27"/>
    <cellStyle name="标题 2 3" xfId="47"/>
    <cellStyle name="标题 2 4" xfId="448"/>
    <cellStyle name="标题 2 5" xfId="449"/>
    <cellStyle name="标题 2 6" xfId="450"/>
    <cellStyle name="标题 2 7" xfId="451"/>
    <cellStyle name="标题 2 8" xfId="452"/>
    <cellStyle name="标题 3 2" xfId="94"/>
    <cellStyle name="标题 3 2 2" xfId="131"/>
    <cellStyle name="标题 3 2 3" xfId="454"/>
    <cellStyle name="标题 3 2 4" xfId="456"/>
    <cellStyle name="标题 3 2 5" xfId="458"/>
    <cellStyle name="标题 3 2 6" xfId="358"/>
    <cellStyle name="标题 3 2 7" xfId="360"/>
    <cellStyle name="标题 3 3" xfId="459"/>
    <cellStyle name="标题 3 4" xfId="460"/>
    <cellStyle name="标题 3 5" xfId="461"/>
    <cellStyle name="标题 3 6" xfId="462"/>
    <cellStyle name="标题 3 7" xfId="463"/>
    <cellStyle name="标题 3 8" xfId="464"/>
    <cellStyle name="标题 4 2" xfId="364"/>
    <cellStyle name="标题 4 2 2" xfId="466"/>
    <cellStyle name="标题 4 2 3" xfId="468"/>
    <cellStyle name="标题 4 2 4" xfId="470"/>
    <cellStyle name="标题 4 2 5" xfId="472"/>
    <cellStyle name="标题 4 2 6" xfId="376"/>
    <cellStyle name="标题 4 2 7" xfId="380"/>
    <cellStyle name="标题 4 3" xfId="367"/>
    <cellStyle name="标题 4 4" xfId="278"/>
    <cellStyle name="标题 4 5" xfId="282"/>
    <cellStyle name="标题 4 6" xfId="285"/>
    <cellStyle name="标题 4 7" xfId="288"/>
    <cellStyle name="标题 4 8" xfId="291"/>
    <cellStyle name="标题 5" xfId="432"/>
    <cellStyle name="标题 5 2" xfId="473"/>
    <cellStyle name="标题 5 3" xfId="474"/>
    <cellStyle name="标题 5 4" xfId="38"/>
    <cellStyle name="标题 5 5" xfId="39"/>
    <cellStyle name="标题 5 6" xfId="3"/>
    <cellStyle name="标题 5 7" xfId="42"/>
    <cellStyle name="标题 6" xfId="434"/>
    <cellStyle name="标题 7" xfId="475"/>
    <cellStyle name="标题 8" xfId="476"/>
    <cellStyle name="标题 9" xfId="477"/>
    <cellStyle name="差 2" xfId="479"/>
    <cellStyle name="差 2 2" xfId="480"/>
    <cellStyle name="差 2 3" xfId="481"/>
    <cellStyle name="差 2 4" xfId="482"/>
    <cellStyle name="差 2 5" xfId="483"/>
    <cellStyle name="差 2 6" xfId="484"/>
    <cellStyle name="差 2 7" xfId="485"/>
    <cellStyle name="差 3" xfId="487"/>
    <cellStyle name="差 4" xfId="383"/>
    <cellStyle name="差 5" xfId="412"/>
    <cellStyle name="差 6" xfId="14"/>
    <cellStyle name="差 7" xfId="16"/>
    <cellStyle name="差 8" xfId="19"/>
    <cellStyle name="常规" xfId="0" builtinId="0"/>
    <cellStyle name="常规 10" xfId="427"/>
    <cellStyle name="常规 2" xfId="335"/>
    <cellStyle name="常规 2 2" xfId="355"/>
    <cellStyle name="常规 2 2 2" xfId="488"/>
    <cellStyle name="常规 2 2 2 2" xfId="247"/>
    <cellStyle name="常规 2 2 2 3" xfId="249"/>
    <cellStyle name="常规 2 2 2 4" xfId="37"/>
    <cellStyle name="常规 2 2 2 5" xfId="22"/>
    <cellStyle name="常规 2 2 2 6" xfId="40"/>
    <cellStyle name="常规 2 2 2 7" xfId="41"/>
    <cellStyle name="常规 2 2 3" xfId="489"/>
    <cellStyle name="常规 2 2 4" xfId="1"/>
    <cellStyle name="常规 2 2 5" xfId="490"/>
    <cellStyle name="常规 2 2 6" xfId="436"/>
    <cellStyle name="常规 2 2 7" xfId="438"/>
    <cellStyle name="常规 2 2 8" xfId="440"/>
    <cellStyle name="常规 2 3" xfId="491"/>
    <cellStyle name="常规 2 3 2" xfId="492"/>
    <cellStyle name="常规 2 3 3" xfId="493"/>
    <cellStyle name="常规 2 3 4" xfId="494"/>
    <cellStyle name="常规 2 3 5" xfId="495"/>
    <cellStyle name="常规 2 3 6" xfId="446"/>
    <cellStyle name="常规 2 3 7" xfId="46"/>
    <cellStyle name="常规 2 4" xfId="496"/>
    <cellStyle name="常规 2 5" xfId="497"/>
    <cellStyle name="常规 2 6" xfId="498"/>
    <cellStyle name="常规 2 7" xfId="499"/>
    <cellStyle name="常规 2 8" xfId="501"/>
    <cellStyle name="常规 2 9" xfId="503"/>
    <cellStyle name="常规 3" xfId="173"/>
    <cellStyle name="常规 3 2" xfId="177"/>
    <cellStyle name="常规 3 2 2" xfId="504"/>
    <cellStyle name="常规 3 2 2 2" xfId="505"/>
    <cellStyle name="常规 3 2 2 3" xfId="506"/>
    <cellStyle name="常规 3 2 2 4" xfId="507"/>
    <cellStyle name="常规 3 2 2 5" xfId="508"/>
    <cellStyle name="常规 3 2 2 6" xfId="509"/>
    <cellStyle name="常规 3 2 2 7" xfId="510"/>
    <cellStyle name="常规 3 2 3" xfId="511"/>
    <cellStyle name="常规 3 2 4" xfId="512"/>
    <cellStyle name="常规 3 2 5" xfId="153"/>
    <cellStyle name="常规 3 2 6" xfId="35"/>
    <cellStyle name="常规 3 2 7" xfId="162"/>
    <cellStyle name="常规 3 2 8" xfId="165"/>
    <cellStyle name="常规 3 3" xfId="513"/>
    <cellStyle name="常规 3 3 2" xfId="514"/>
    <cellStyle name="常规 3 3 3" xfId="515"/>
    <cellStyle name="常规 3 3 4" xfId="516"/>
    <cellStyle name="常规 3 3 5" xfId="175"/>
    <cellStyle name="常规 3 3 6" xfId="186"/>
    <cellStyle name="常规 3 3 7" xfId="189"/>
    <cellStyle name="常规 3 4" xfId="517"/>
    <cellStyle name="常规 3 5" xfId="518"/>
    <cellStyle name="常规 3 6" xfId="519"/>
    <cellStyle name="常规 3 7" xfId="520"/>
    <cellStyle name="常规 3 8" xfId="521"/>
    <cellStyle name="常规 3 9" xfId="522"/>
    <cellStyle name="常规 4" xfId="523"/>
    <cellStyle name="常规 4 2" xfId="524"/>
    <cellStyle name="常规 4 3" xfId="525"/>
    <cellStyle name="常规 4 4" xfId="526"/>
    <cellStyle name="常规 4 5" xfId="527"/>
    <cellStyle name="常规 4 6" xfId="528"/>
    <cellStyle name="常规 4 7" xfId="529"/>
    <cellStyle name="常规 5" xfId="530"/>
    <cellStyle name="常规 6" xfId="531"/>
    <cellStyle name="常规 7" xfId="532"/>
    <cellStyle name="常规 8" xfId="533"/>
    <cellStyle name="常规 9" xfId="534"/>
    <cellStyle name="常规_三级" xfId="25"/>
    <cellStyle name="超链接" xfId="5" builtinId="8"/>
    <cellStyle name="超链接 2" xfId="535"/>
    <cellStyle name="超链接 3" xfId="536"/>
    <cellStyle name="超链接 4" xfId="537"/>
    <cellStyle name="超链接 5" xfId="538"/>
    <cellStyle name="超链接 6" xfId="539"/>
    <cellStyle name="超链接 7" xfId="540"/>
    <cellStyle name="好 2" xfId="541"/>
    <cellStyle name="好 2 2" xfId="542"/>
    <cellStyle name="好 2 3" xfId="294"/>
    <cellStyle name="好 2 4" xfId="298"/>
    <cellStyle name="好 2 5" xfId="300"/>
    <cellStyle name="好 2 6" xfId="302"/>
    <cellStyle name="好 2 7" xfId="305"/>
    <cellStyle name="好 3" xfId="543"/>
    <cellStyle name="好 4" xfId="544"/>
    <cellStyle name="好 5" xfId="130"/>
    <cellStyle name="好 6" xfId="453"/>
    <cellStyle name="好 7" xfId="455"/>
    <cellStyle name="好 8" xfId="457"/>
    <cellStyle name="汇总 2" xfId="545"/>
    <cellStyle name="汇总 2 2" xfId="547"/>
    <cellStyle name="汇总 2 3" xfId="548"/>
    <cellStyle name="汇总 2 4" xfId="549"/>
    <cellStyle name="汇总 2 5" xfId="550"/>
    <cellStyle name="汇总 2 6" xfId="551"/>
    <cellStyle name="汇总 2 7" xfId="552"/>
    <cellStyle name="汇总 3" xfId="553"/>
    <cellStyle name="汇总 4" xfId="554"/>
    <cellStyle name="汇总 5" xfId="555"/>
    <cellStyle name="汇总 6" xfId="556"/>
    <cellStyle name="汇总 7" xfId="557"/>
    <cellStyle name="汇总 8" xfId="558"/>
    <cellStyle name="计算 2" xfId="559"/>
    <cellStyle name="计算 2 2" xfId="560"/>
    <cellStyle name="计算 2 3" xfId="561"/>
    <cellStyle name="计算 2 4" xfId="562"/>
    <cellStyle name="计算 2 5" xfId="563"/>
    <cellStyle name="计算 2 6" xfId="564"/>
    <cellStyle name="计算 2 7" xfId="565"/>
    <cellStyle name="计算 3" xfId="566"/>
    <cellStyle name="计算 4" xfId="567"/>
    <cellStyle name="计算 5" xfId="568"/>
    <cellStyle name="计算 6" xfId="569"/>
    <cellStyle name="计算 7" xfId="570"/>
    <cellStyle name="计算 8" xfId="571"/>
    <cellStyle name="检查单元格 2" xfId="572"/>
    <cellStyle name="检查单元格 2 2" xfId="573"/>
    <cellStyle name="检查单元格 2 3" xfId="574"/>
    <cellStyle name="检查单元格 2 4" xfId="575"/>
    <cellStyle name="检查单元格 2 5" xfId="576"/>
    <cellStyle name="检查单元格 2 6" xfId="577"/>
    <cellStyle name="检查单元格 2 7" xfId="578"/>
    <cellStyle name="检查单元格 3" xfId="579"/>
    <cellStyle name="检查单元格 4" xfId="580"/>
    <cellStyle name="检查单元格 5" xfId="581"/>
    <cellStyle name="检查单元格 6" xfId="582"/>
    <cellStyle name="检查单元格 7" xfId="583"/>
    <cellStyle name="检查单元格 8" xfId="584"/>
    <cellStyle name="解释性文本 2" xfId="585"/>
    <cellStyle name="解释性文本 2 2" xfId="586"/>
    <cellStyle name="解释性文本 2 3" xfId="587"/>
    <cellStyle name="解释性文本 2 4" xfId="588"/>
    <cellStyle name="解释性文本 2 5" xfId="589"/>
    <cellStyle name="解释性文本 2 6" xfId="590"/>
    <cellStyle name="解释性文本 2 7" xfId="591"/>
    <cellStyle name="解释性文本 3" xfId="592"/>
    <cellStyle name="解释性文本 4" xfId="593"/>
    <cellStyle name="解释性文本 5" xfId="478"/>
    <cellStyle name="解释性文本 6" xfId="486"/>
    <cellStyle name="解释性文本 7" xfId="382"/>
    <cellStyle name="解释性文本 8" xfId="411"/>
    <cellStyle name="警告文本 2" xfId="594"/>
    <cellStyle name="警告文本 2 2" xfId="595"/>
    <cellStyle name="警告文本 2 3" xfId="596"/>
    <cellStyle name="警告文本 2 4" xfId="597"/>
    <cellStyle name="警告文本 2 5" xfId="598"/>
    <cellStyle name="警告文本 2 6" xfId="96"/>
    <cellStyle name="警告文本 2 7" xfId="599"/>
    <cellStyle name="警告文本 3" xfId="600"/>
    <cellStyle name="警告文本 4" xfId="601"/>
    <cellStyle name="警告文本 5" xfId="602"/>
    <cellStyle name="警告文本 6" xfId="603"/>
    <cellStyle name="警告文本 7" xfId="604"/>
    <cellStyle name="警告文本 8" xfId="605"/>
    <cellStyle name="链接单元格 2" xfId="606"/>
    <cellStyle name="链接单元格 2 2" xfId="607"/>
    <cellStyle name="链接单元格 2 3" xfId="608"/>
    <cellStyle name="链接单元格 2 4" xfId="609"/>
    <cellStyle name="链接单元格 2 5" xfId="610"/>
    <cellStyle name="链接单元格 2 6" xfId="611"/>
    <cellStyle name="链接单元格 2 7" xfId="612"/>
    <cellStyle name="链接单元格 3" xfId="613"/>
    <cellStyle name="链接单元格 4" xfId="614"/>
    <cellStyle name="链接单元格 5" xfId="615"/>
    <cellStyle name="链接单元格 6" xfId="616"/>
    <cellStyle name="链接单元格 7" xfId="617"/>
    <cellStyle name="链接单元格 8" xfId="618"/>
    <cellStyle name="千位分隔" xfId="4" builtinId="3"/>
    <cellStyle name="千位分隔 2" xfId="619"/>
    <cellStyle name="千位分隔 2 2" xfId="398"/>
    <cellStyle name="千位分隔 2 2 2" xfId="620"/>
    <cellStyle name="千位分隔 2 2 2 2" xfId="621"/>
    <cellStyle name="千位分隔 2 2 2 3" xfId="622"/>
    <cellStyle name="千位分隔 2 2 2 4" xfId="623"/>
    <cellStyle name="千位分隔 2 2 2 5" xfId="624"/>
    <cellStyle name="千位分隔 2 2 2 6" xfId="625"/>
    <cellStyle name="千位分隔 2 2 2 7" xfId="626"/>
    <cellStyle name="千位分隔 2 2 3" xfId="627"/>
    <cellStyle name="千位分隔 2 2 4" xfId="628"/>
    <cellStyle name="千位分隔 2 2 5" xfId="629"/>
    <cellStyle name="千位分隔 2 2 6" xfId="630"/>
    <cellStyle name="千位分隔 2 2 7" xfId="631"/>
    <cellStyle name="千位分隔 2 2 8" xfId="632"/>
    <cellStyle name="千位分隔 2 3" xfId="400"/>
    <cellStyle name="千位分隔 2 3 2" xfId="633"/>
    <cellStyle name="千位分隔 2 3 3" xfId="634"/>
    <cellStyle name="千位分隔 2 3 4" xfId="635"/>
    <cellStyle name="千位分隔 2 3 5" xfId="636"/>
    <cellStyle name="千位分隔 2 3 6" xfId="637"/>
    <cellStyle name="千位分隔 2 3 7" xfId="638"/>
    <cellStyle name="千位分隔 2 4" xfId="402"/>
    <cellStyle name="千位分隔 2 5" xfId="639"/>
    <cellStyle name="千位分隔 2 6" xfId="640"/>
    <cellStyle name="千位分隔 2 7" xfId="641"/>
    <cellStyle name="千位分隔 2 8" xfId="642"/>
    <cellStyle name="千位分隔 2 9" xfId="643"/>
    <cellStyle name="千位分隔 3" xfId="363"/>
    <cellStyle name="千位分隔 3 2" xfId="465"/>
    <cellStyle name="千位分隔 3 2 2" xfId="644"/>
    <cellStyle name="千位分隔 3 2 2 2" xfId="646"/>
    <cellStyle name="千位分隔 3 2 2 3" xfId="648"/>
    <cellStyle name="千位分隔 3 2 2 4" xfId="650"/>
    <cellStyle name="千位分隔 3 2 2 5" xfId="651"/>
    <cellStyle name="千位分隔 3 2 2 6" xfId="652"/>
    <cellStyle name="千位分隔 3 2 2 7" xfId="653"/>
    <cellStyle name="千位分隔 3 2 3" xfId="654"/>
    <cellStyle name="千位分隔 3 2 4" xfId="655"/>
    <cellStyle name="千位分隔 3 2 5" xfId="656"/>
    <cellStyle name="千位分隔 3 2 6" xfId="657"/>
    <cellStyle name="千位分隔 3 2 7" xfId="658"/>
    <cellStyle name="千位分隔 3 2 8" xfId="659"/>
    <cellStyle name="千位分隔 3 3" xfId="467"/>
    <cellStyle name="千位分隔 3 3 2" xfId="660"/>
    <cellStyle name="千位分隔 3 3 3" xfId="661"/>
    <cellStyle name="千位分隔 3 3 4" xfId="662"/>
    <cellStyle name="千位分隔 3 3 5" xfId="663"/>
    <cellStyle name="千位分隔 3 3 6" xfId="664"/>
    <cellStyle name="千位分隔 3 3 7" xfId="665"/>
    <cellStyle name="千位分隔 3 4" xfId="469"/>
    <cellStyle name="千位分隔 3 5" xfId="471"/>
    <cellStyle name="千位分隔 3 6" xfId="375"/>
    <cellStyle name="千位分隔 3 7" xfId="379"/>
    <cellStyle name="千位分隔 3 8" xfId="666"/>
    <cellStyle name="千位分隔 3 9" xfId="667"/>
    <cellStyle name="千位分隔 4" xfId="366"/>
    <cellStyle name="千位分隔 5" xfId="277"/>
    <cellStyle name="千位分隔 6" xfId="281"/>
    <cellStyle name="千位分隔 7" xfId="284"/>
    <cellStyle name="千位分隔 8" xfId="287"/>
    <cellStyle name="千位分隔 9" xfId="290"/>
    <cellStyle name="强调文字颜色 1 2" xfId="668"/>
    <cellStyle name="强调文字颜色 1 2 2" xfId="669"/>
    <cellStyle name="强调文字颜色 1 2 3" xfId="670"/>
    <cellStyle name="强调文字颜色 1 2 4" xfId="671"/>
    <cellStyle name="强调文字颜色 1 2 5" xfId="672"/>
    <cellStyle name="强调文字颜色 1 2 6" xfId="673"/>
    <cellStyle name="强调文字颜色 1 2 7" xfId="674"/>
    <cellStyle name="强调文字颜色 1 3" xfId="675"/>
    <cellStyle name="强调文字颜色 1 4" xfId="676"/>
    <cellStyle name="强调文字颜色 1 5" xfId="677"/>
    <cellStyle name="强调文字颜色 1 6" xfId="678"/>
    <cellStyle name="强调文字颜色 1 7" xfId="679"/>
    <cellStyle name="强调文字颜色 1 8" xfId="680"/>
    <cellStyle name="强调文字颜色 2 2" xfId="681"/>
    <cellStyle name="强调文字颜色 2 2 2" xfId="682"/>
    <cellStyle name="强调文字颜色 2 2 3" xfId="683"/>
    <cellStyle name="强调文字颜色 2 2 4" xfId="684"/>
    <cellStyle name="强调文字颜色 2 2 5" xfId="685"/>
    <cellStyle name="强调文字颜色 2 2 6" xfId="686"/>
    <cellStyle name="强调文字颜色 2 2 7" xfId="687"/>
    <cellStyle name="强调文字颜色 2 3" xfId="688"/>
    <cellStyle name="强调文字颜色 2 4" xfId="689"/>
    <cellStyle name="强调文字颜色 2 5" xfId="690"/>
    <cellStyle name="强调文字颜色 2 6" xfId="691"/>
    <cellStyle name="强调文字颜色 2 7" xfId="692"/>
    <cellStyle name="强调文字颜色 2 8" xfId="693"/>
    <cellStyle name="强调文字颜色 3 2" xfId="694"/>
    <cellStyle name="强调文字颜色 3 2 2" xfId="695"/>
    <cellStyle name="强调文字颜色 3 2 3" xfId="696"/>
    <cellStyle name="强调文字颜色 3 2 4" xfId="697"/>
    <cellStyle name="强调文字颜色 3 2 5" xfId="645"/>
    <cellStyle name="强调文字颜色 3 2 6" xfId="647"/>
    <cellStyle name="强调文字颜色 3 2 7" xfId="649"/>
    <cellStyle name="强调文字颜色 3 3" xfId="698"/>
    <cellStyle name="强调文字颜色 3 4" xfId="699"/>
    <cellStyle name="强调文字颜色 3 5" xfId="700"/>
    <cellStyle name="强调文字颜色 3 6" xfId="701"/>
    <cellStyle name="强调文字颜色 3 7" xfId="702"/>
    <cellStyle name="强调文字颜色 3 8" xfId="703"/>
    <cellStyle name="强调文字颜色 4 2" xfId="704"/>
    <cellStyle name="强调文字颜色 4 2 2" xfId="705"/>
    <cellStyle name="强调文字颜色 4 2 3" xfId="706"/>
    <cellStyle name="强调文字颜色 4 2 4" xfId="707"/>
    <cellStyle name="强调文字颜色 4 2 5" xfId="708"/>
    <cellStyle name="强调文字颜色 4 2 6" xfId="709"/>
    <cellStyle name="强调文字颜色 4 2 7" xfId="546"/>
    <cellStyle name="强调文字颜色 4 3" xfId="710"/>
    <cellStyle name="强调文字颜色 4 4" xfId="711"/>
    <cellStyle name="强调文字颜色 4 5" xfId="712"/>
    <cellStyle name="强调文字颜色 4 6" xfId="713"/>
    <cellStyle name="强调文字颜色 4 7" xfId="714"/>
    <cellStyle name="强调文字颜色 4 8" xfId="715"/>
    <cellStyle name="强调文字颜色 5 2" xfId="716"/>
    <cellStyle name="强调文字颜色 5 2 2" xfId="717"/>
    <cellStyle name="强调文字颜色 5 2 3" xfId="718"/>
    <cellStyle name="强调文字颜色 5 2 4" xfId="719"/>
    <cellStyle name="强调文字颜色 5 2 5" xfId="720"/>
    <cellStyle name="强调文字颜色 5 2 6" xfId="721"/>
    <cellStyle name="强调文字颜色 5 2 7" xfId="722"/>
    <cellStyle name="强调文字颜色 5 3" xfId="723"/>
    <cellStyle name="强调文字颜色 5 4" xfId="724"/>
    <cellStyle name="强调文字颜色 5 5" xfId="725"/>
    <cellStyle name="强调文字颜色 5 6" xfId="726"/>
    <cellStyle name="强调文字颜色 5 7" xfId="727"/>
    <cellStyle name="强调文字颜色 5 8" xfId="728"/>
    <cellStyle name="强调文字颜色 6 2" xfId="729"/>
    <cellStyle name="强调文字颜色 6 2 2" xfId="730"/>
    <cellStyle name="强调文字颜色 6 2 3" xfId="731"/>
    <cellStyle name="强调文字颜色 6 2 4" xfId="732"/>
    <cellStyle name="强调文字颜色 6 2 5" xfId="733"/>
    <cellStyle name="强调文字颜色 6 2 6" xfId="734"/>
    <cellStyle name="强调文字颜色 6 2 7" xfId="735"/>
    <cellStyle name="强调文字颜色 6 3" xfId="736"/>
    <cellStyle name="强调文字颜色 6 4" xfId="737"/>
    <cellStyle name="强调文字颜色 6 5" xfId="738"/>
    <cellStyle name="强调文字颜色 6 6" xfId="739"/>
    <cellStyle name="强调文字颜色 6 7" xfId="740"/>
    <cellStyle name="强调文字颜色 6 8" xfId="741"/>
    <cellStyle name="适中 2" xfId="742"/>
    <cellStyle name="适中 2 2" xfId="310"/>
    <cellStyle name="适中 2 3" xfId="743"/>
    <cellStyle name="适中 2 4" xfId="744"/>
    <cellStyle name="适中 2 5" xfId="745"/>
    <cellStyle name="适中 2 6" xfId="746"/>
    <cellStyle name="适中 2 7" xfId="747"/>
    <cellStyle name="适中 3" xfId="748"/>
    <cellStyle name="适中 4" xfId="749"/>
    <cellStyle name="适中 5" xfId="750"/>
    <cellStyle name="适中 6" xfId="751"/>
    <cellStyle name="适中 7" xfId="752"/>
    <cellStyle name="适中 8" xfId="753"/>
    <cellStyle name="输出 2" xfId="754"/>
    <cellStyle name="输出 2 2" xfId="755"/>
    <cellStyle name="输出 2 3" xfId="756"/>
    <cellStyle name="输出 2 4" xfId="757"/>
    <cellStyle name="输出 2 5" xfId="758"/>
    <cellStyle name="输出 2 6" xfId="759"/>
    <cellStyle name="输出 2 7" xfId="760"/>
    <cellStyle name="输出 3" xfId="761"/>
    <cellStyle name="输出 4" xfId="762"/>
    <cellStyle name="输出 5" xfId="763"/>
    <cellStyle name="输出 6" xfId="764"/>
    <cellStyle name="输出 7" xfId="765"/>
    <cellStyle name="输出 8" xfId="766"/>
    <cellStyle name="输入 2" xfId="500"/>
    <cellStyle name="输入 2 2" xfId="767"/>
    <cellStyle name="输入 2 3" xfId="768"/>
    <cellStyle name="输入 2 4" xfId="769"/>
    <cellStyle name="输入 2 5" xfId="770"/>
    <cellStyle name="输入 2 6" xfId="771"/>
    <cellStyle name="输入 2 7" xfId="772"/>
    <cellStyle name="输入 3" xfId="502"/>
    <cellStyle name="输入 4" xfId="773"/>
    <cellStyle name="输入 5" xfId="774"/>
    <cellStyle name="输入 6" xfId="775"/>
    <cellStyle name="输入 7" xfId="776"/>
    <cellStyle name="输入 8" xfId="777"/>
    <cellStyle name="注释 2" xfId="778"/>
    <cellStyle name="注释 2 2" xfId="304"/>
    <cellStyle name="注释 2 3" xfId="23"/>
    <cellStyle name="注释 2 4" xfId="307"/>
    <cellStyle name="注释 2 5" xfId="779"/>
    <cellStyle name="注释 2 6" xfId="780"/>
    <cellStyle name="注释 2 7" xfId="781"/>
    <cellStyle name="注释 3" xfId="782"/>
    <cellStyle name="注释 4" xfId="783"/>
    <cellStyle name="注释 5" xfId="784"/>
    <cellStyle name="注释 6" xfId="785"/>
    <cellStyle name="注释 7" xfId="786"/>
    <cellStyle name="注释 8" xfId="7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9</xdr:row>
      <xdr:rowOff>9525</xdr:rowOff>
    </xdr:from>
    <xdr:to>
      <xdr:col>14</xdr:col>
      <xdr:colOff>90757</xdr:colOff>
      <xdr:row>43</xdr:row>
      <xdr:rowOff>71015</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625" y="1638300"/>
          <a:ext cx="9263332" cy="6214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10</xdr:row>
      <xdr:rowOff>9525</xdr:rowOff>
    </xdr:from>
    <xdr:to>
      <xdr:col>13</xdr:col>
      <xdr:colOff>0</xdr:colOff>
      <xdr:row>11</xdr:row>
      <xdr:rowOff>0</xdr:rowOff>
    </xdr:to>
    <xdr:sp macro="" textlink="">
      <xdr:nvSpPr>
        <xdr:cNvPr id="12593" name="圆角矩形 1"/>
        <xdr:cNvSpPr>
          <a:spLocks noChangeArrowheads="1"/>
        </xdr:cNvSpPr>
      </xdr:nvSpPr>
      <xdr:spPr bwMode="auto">
        <a:xfrm>
          <a:off x="9153525" y="2447925"/>
          <a:ext cx="685800" cy="209550"/>
        </a:xfrm>
        <a:prstGeom prst="roundRect">
          <a:avLst>
            <a:gd name="adj" fmla="val 16667"/>
          </a:avLst>
        </a:prstGeom>
        <a:noFill/>
        <a:ln w="25400">
          <a:solidFill>
            <a:srgbClr val="385D8A"/>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t" upright="1"/>
        <a:lstStyle/>
        <a:p>
          <a:pPr algn="ctr" rtl="0">
            <a:defRPr sz="1000"/>
          </a:pPr>
          <a:endParaRPr lang="zh-CN"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3.2&#12298;&#36130;&#21153;&#20449;&#24687;&#25259;&#38706;&#12299;&#24191;&#24030;&#37329;&#19997;&#24102;2016&#24180;&#24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级释义"/>
      <sheetName val="分级"/>
      <sheetName val="首页"/>
      <sheetName val="登记证书"/>
      <sheetName val="机构基本情况"/>
      <sheetName val="报表目录 (1-2)"/>
      <sheetName val="报表目录 (3-5)"/>
      <sheetName val="报表目录"/>
      <sheetName val="00关键财务指标"/>
      <sheetName val="01资产负债表"/>
      <sheetName val="02业务活动表"/>
      <sheetName val="03现金流量表"/>
      <sheetName val="04收入明细表"/>
      <sheetName val="06项目支出明细表"/>
      <sheetName val="07管理费用明细表"/>
      <sheetName val="14重大项目收支明细表"/>
      <sheetName val="08筹资费用明细表"/>
      <sheetName val="09其他费用明细表"/>
      <sheetName val="11前五大捐赠方"/>
      <sheetName val="12前五大供应商"/>
      <sheetName val="13重大事项说明"/>
      <sheetName val="10近三年主要会计数据"/>
    </sheetNames>
    <sheetDataSet>
      <sheetData sheetId="0"/>
      <sheetData sheetId="1"/>
      <sheetData sheetId="2"/>
      <sheetData sheetId="3"/>
      <sheetData sheetId="4"/>
      <sheetData sheetId="5"/>
      <sheetData sheetId="6"/>
      <sheetData sheetId="7"/>
      <sheetData sheetId="8"/>
      <sheetData sheetId="9"/>
      <sheetData sheetId="10">
        <row r="7">
          <cell r="F7">
            <v>1869927.75</v>
          </cell>
          <cell r="I7">
            <v>816578.82000000007</v>
          </cell>
        </row>
        <row r="10">
          <cell r="F10">
            <v>0</v>
          </cell>
        </row>
        <row r="11">
          <cell r="F11">
            <v>0</v>
          </cell>
        </row>
        <row r="12">
          <cell r="F12">
            <v>0</v>
          </cell>
        </row>
        <row r="14">
          <cell r="F14">
            <v>1887802.73</v>
          </cell>
          <cell r="I14">
            <v>831113.9800000001</v>
          </cell>
        </row>
        <row r="16">
          <cell r="F16">
            <v>1399603.09</v>
          </cell>
          <cell r="I16">
            <v>1105927.8700000001</v>
          </cell>
        </row>
        <row r="20">
          <cell r="F20">
            <v>198793.97</v>
          </cell>
          <cell r="I20">
            <v>234873.32</v>
          </cell>
        </row>
        <row r="21">
          <cell r="F21">
            <v>3948.46</v>
          </cell>
          <cell r="I21">
            <v>1123.5700000000002</v>
          </cell>
        </row>
        <row r="23">
          <cell r="F23">
            <v>1602345.52</v>
          </cell>
          <cell r="I23">
            <v>1341924.7600000002</v>
          </cell>
        </row>
      </sheetData>
      <sheetData sheetId="11"/>
      <sheetData sheetId="12"/>
      <sheetData sheetId="13"/>
      <sheetData sheetId="14"/>
      <sheetData sheetId="15">
        <row r="17">
          <cell r="K17">
            <v>782775.30999999994</v>
          </cell>
        </row>
      </sheetData>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hyperlink" Target="mailto:gzscpc@163.com" TargetMode="External"/><Relationship Id="rId1" Type="http://schemas.openxmlformats.org/officeDocument/2006/relationships/hyperlink" Target="http://www.jiazhanghui.org.c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C18"/>
  <sheetViews>
    <sheetView zoomScale="120" workbookViewId="0">
      <selection activeCell="B20" sqref="B20"/>
    </sheetView>
  </sheetViews>
  <sheetFormatPr defaultRowHeight="12" x14ac:dyDescent="0.15"/>
  <cols>
    <col min="1" max="1" width="7.125" style="364" bestFit="1" customWidth="1"/>
    <col min="2" max="2" width="14.875" style="364" customWidth="1"/>
    <col min="3" max="3" width="35.875" style="364" customWidth="1"/>
    <col min="4" max="16384" width="9" style="364"/>
  </cols>
  <sheetData>
    <row r="1" spans="1:3" x14ac:dyDescent="0.15">
      <c r="A1" s="365" t="s">
        <v>0</v>
      </c>
      <c r="B1" s="365" t="s">
        <v>1</v>
      </c>
      <c r="C1" s="365" t="s">
        <v>2</v>
      </c>
    </row>
    <row r="2" spans="1:3" ht="12.75" x14ac:dyDescent="0.15">
      <c r="A2" s="370" t="s">
        <v>3</v>
      </c>
      <c r="B2" s="369" t="s">
        <v>4</v>
      </c>
      <c r="C2" s="366" t="s">
        <v>5</v>
      </c>
    </row>
    <row r="3" spans="1:3" ht="27" customHeight="1" x14ac:dyDescent="0.15">
      <c r="A3" s="371"/>
      <c r="B3" s="369"/>
      <c r="C3" s="366" t="s">
        <v>6</v>
      </c>
    </row>
    <row r="4" spans="1:3" x14ac:dyDescent="0.15">
      <c r="A4" s="370" t="s">
        <v>7</v>
      </c>
      <c r="B4" s="369" t="s">
        <v>8</v>
      </c>
      <c r="C4" s="366" t="s">
        <v>9</v>
      </c>
    </row>
    <row r="5" spans="1:3" ht="37.5" x14ac:dyDescent="0.15">
      <c r="A5" s="371"/>
      <c r="B5" s="369"/>
      <c r="C5" s="366" t="s">
        <v>10</v>
      </c>
    </row>
    <row r="6" spans="1:3" ht="12.75" x14ac:dyDescent="0.15">
      <c r="A6" s="371"/>
      <c r="B6" s="369"/>
      <c r="C6" s="367"/>
    </row>
    <row r="7" spans="1:3" ht="12.75" x14ac:dyDescent="0.15">
      <c r="A7" s="370" t="s">
        <v>11</v>
      </c>
      <c r="B7" s="369" t="s">
        <v>12</v>
      </c>
      <c r="C7" s="366" t="s">
        <v>13</v>
      </c>
    </row>
    <row r="8" spans="1:3" ht="12.75" x14ac:dyDescent="0.15">
      <c r="A8" s="371"/>
      <c r="B8" s="369"/>
      <c r="C8" s="366" t="s">
        <v>14</v>
      </c>
    </row>
    <row r="9" spans="1:3" ht="25.5" x14ac:dyDescent="0.15">
      <c r="A9" s="370" t="s">
        <v>15</v>
      </c>
      <c r="B9" s="369" t="s">
        <v>16</v>
      </c>
      <c r="C9" s="366" t="s">
        <v>17</v>
      </c>
    </row>
    <row r="10" spans="1:3" ht="12.75" x14ac:dyDescent="0.15">
      <c r="A10" s="371"/>
      <c r="B10" s="369"/>
      <c r="C10" s="366" t="s">
        <v>14</v>
      </c>
    </row>
    <row r="11" spans="1:3" x14ac:dyDescent="0.15">
      <c r="A11" s="371"/>
      <c r="B11" s="369"/>
      <c r="C11" s="366" t="s">
        <v>18</v>
      </c>
    </row>
    <row r="12" spans="1:3" x14ac:dyDescent="0.15">
      <c r="A12" s="371"/>
      <c r="B12" s="369"/>
      <c r="C12" s="366" t="s">
        <v>19</v>
      </c>
    </row>
    <row r="13" spans="1:3" ht="25.5" x14ac:dyDescent="0.15">
      <c r="A13" s="371"/>
      <c r="B13" s="369"/>
      <c r="C13" s="367" t="s">
        <v>20</v>
      </c>
    </row>
    <row r="14" spans="1:3" x14ac:dyDescent="0.15">
      <c r="A14" s="370" t="s">
        <v>21</v>
      </c>
      <c r="B14" s="369" t="s">
        <v>22</v>
      </c>
      <c r="C14" s="366" t="s">
        <v>23</v>
      </c>
    </row>
    <row r="15" spans="1:3" x14ac:dyDescent="0.15">
      <c r="A15" s="371"/>
      <c r="B15" s="369"/>
      <c r="C15" s="366" t="s">
        <v>24</v>
      </c>
    </row>
    <row r="16" spans="1:3" ht="25.5" x14ac:dyDescent="0.15">
      <c r="A16" s="371"/>
      <c r="B16" s="369"/>
      <c r="C16" s="367" t="s">
        <v>20</v>
      </c>
    </row>
    <row r="18" spans="1:1" x14ac:dyDescent="0.15">
      <c r="A18" s="368"/>
    </row>
  </sheetData>
  <mergeCells count="10">
    <mergeCell ref="A2:A3"/>
    <mergeCell ref="A4:A6"/>
    <mergeCell ref="A7:A8"/>
    <mergeCell ref="A9:A13"/>
    <mergeCell ref="A14:A16"/>
    <mergeCell ref="B2:B3"/>
    <mergeCell ref="B4:B6"/>
    <mergeCell ref="B7:B8"/>
    <mergeCell ref="B9:B13"/>
    <mergeCell ref="B14:B16"/>
  </mergeCells>
  <phoneticPr fontId="62" type="noConversion"/>
  <pageMargins left="0.75" right="0.75" top="1" bottom="1" header="0.3" footer="0.3"/>
  <pageSetup paperSize="9" orientation="portrait"/>
  <headerFooter alignWithMargins="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53"/>
  <sheetViews>
    <sheetView topLeftCell="A16" zoomScaleSheetLayoutView="100" workbookViewId="0">
      <selection sqref="A1:IV65536"/>
    </sheetView>
  </sheetViews>
  <sheetFormatPr defaultColWidth="0" defaultRowHeight="15.75" zeroHeight="1" x14ac:dyDescent="0.15"/>
  <cols>
    <col min="1" max="1" width="21.125" style="186" customWidth="1"/>
    <col min="2" max="2" width="5.125" style="186" customWidth="1"/>
    <col min="3" max="3" width="13" style="186" customWidth="1"/>
    <col min="4" max="4" width="12.5" style="186" customWidth="1"/>
    <col min="5" max="5" width="18" style="186" customWidth="1"/>
    <col min="6" max="6" width="4.5" style="186" customWidth="1"/>
    <col min="7" max="7" width="13.625" style="186" customWidth="1"/>
    <col min="8" max="8" width="12.5" style="186" customWidth="1"/>
    <col min="9" max="9" width="0.125" style="160" customWidth="1"/>
    <col min="10" max="10" width="8.625" style="160" hidden="1" bestFit="1"/>
    <col min="11" max="16384" width="8.625" style="160" hidden="1"/>
  </cols>
  <sheetData>
    <row r="1" spans="1:8" ht="22.5" x14ac:dyDescent="0.15">
      <c r="A1" s="486" t="s">
        <v>155</v>
      </c>
      <c r="B1" s="487"/>
      <c r="C1" s="488"/>
      <c r="D1" s="488"/>
      <c r="E1" s="487"/>
      <c r="F1" s="487"/>
      <c r="G1" s="487"/>
      <c r="H1" s="487"/>
    </row>
    <row r="2" spans="1:8" x14ac:dyDescent="0.15">
      <c r="A2" s="172"/>
      <c r="B2" s="172"/>
      <c r="C2" s="489" t="s">
        <v>215</v>
      </c>
      <c r="D2" s="490"/>
      <c r="E2" s="490"/>
      <c r="F2" s="172"/>
      <c r="G2" s="172"/>
      <c r="H2" s="175" t="s">
        <v>216</v>
      </c>
    </row>
    <row r="3" spans="1:8" ht="20.100000000000001" customHeight="1" x14ac:dyDescent="0.15">
      <c r="A3" s="491" t="s">
        <v>217</v>
      </c>
      <c r="B3" s="491"/>
      <c r="C3" s="491"/>
      <c r="D3" s="492"/>
      <c r="E3" s="492"/>
      <c r="F3" s="172"/>
      <c r="G3" s="174"/>
      <c r="H3" s="175" t="s">
        <v>218</v>
      </c>
    </row>
    <row r="4" spans="1:8" ht="20.100000000000001" customHeight="1" x14ac:dyDescent="0.15">
      <c r="A4" s="187" t="s">
        <v>219</v>
      </c>
      <c r="B4" s="187" t="s">
        <v>220</v>
      </c>
      <c r="C4" s="187" t="s">
        <v>221</v>
      </c>
      <c r="D4" s="187" t="s">
        <v>222</v>
      </c>
      <c r="E4" s="187" t="s">
        <v>223</v>
      </c>
      <c r="F4" s="187" t="s">
        <v>220</v>
      </c>
      <c r="G4" s="187" t="s">
        <v>221</v>
      </c>
      <c r="H4" s="187" t="s">
        <v>222</v>
      </c>
    </row>
    <row r="5" spans="1:8" x14ac:dyDescent="0.15">
      <c r="A5" s="188" t="s">
        <v>224</v>
      </c>
      <c r="B5" s="189"/>
      <c r="C5" s="190"/>
      <c r="D5" s="190"/>
      <c r="E5" s="188" t="s">
        <v>225</v>
      </c>
      <c r="F5" s="189"/>
      <c r="G5" s="190"/>
      <c r="H5" s="190"/>
    </row>
    <row r="6" spans="1:8" x14ac:dyDescent="0.15">
      <c r="A6" s="191" t="s">
        <v>226</v>
      </c>
      <c r="B6" s="189">
        <v>1</v>
      </c>
      <c r="C6" s="192">
        <v>605205.57999999996</v>
      </c>
      <c r="D6" s="192">
        <v>913295.93</v>
      </c>
      <c r="E6" s="191" t="s">
        <v>227</v>
      </c>
      <c r="F6" s="189">
        <v>61</v>
      </c>
      <c r="G6" s="192">
        <v>0</v>
      </c>
      <c r="H6" s="192">
        <v>0</v>
      </c>
    </row>
    <row r="7" spans="1:8" x14ac:dyDescent="0.15">
      <c r="A7" s="191" t="s">
        <v>228</v>
      </c>
      <c r="B7" s="189">
        <v>2</v>
      </c>
      <c r="C7" s="192">
        <v>0</v>
      </c>
      <c r="D7" s="192">
        <v>0</v>
      </c>
      <c r="E7" s="191" t="s">
        <v>229</v>
      </c>
      <c r="F7" s="189">
        <v>62</v>
      </c>
      <c r="G7" s="192">
        <v>35727.370000000003</v>
      </c>
      <c r="H7" s="192">
        <v>44534.2</v>
      </c>
    </row>
    <row r="8" spans="1:8" x14ac:dyDescent="0.15">
      <c r="A8" s="191" t="s">
        <v>230</v>
      </c>
      <c r="B8" s="189">
        <v>3</v>
      </c>
      <c r="C8" s="192">
        <v>37197.379999999997</v>
      </c>
      <c r="D8" s="192">
        <v>28639.16</v>
      </c>
      <c r="E8" s="191" t="s">
        <v>231</v>
      </c>
      <c r="F8" s="189">
        <v>63</v>
      </c>
      <c r="G8" s="192">
        <v>3553.49</v>
      </c>
      <c r="H8" s="192">
        <v>19313.84</v>
      </c>
    </row>
    <row r="9" spans="1:8" x14ac:dyDescent="0.15">
      <c r="A9" s="191" t="s">
        <v>232</v>
      </c>
      <c r="B9" s="189">
        <v>4</v>
      </c>
      <c r="C9" s="192">
        <v>0</v>
      </c>
      <c r="D9" s="192">
        <v>13573.52</v>
      </c>
      <c r="E9" s="191" t="s">
        <v>233</v>
      </c>
      <c r="F9" s="189">
        <v>65</v>
      </c>
      <c r="G9" s="192">
        <v>519.17999999999995</v>
      </c>
      <c r="H9" s="192">
        <v>1281.08</v>
      </c>
    </row>
    <row r="10" spans="1:8" x14ac:dyDescent="0.15">
      <c r="A10" s="191" t="s">
        <v>234</v>
      </c>
      <c r="B10" s="189">
        <v>8</v>
      </c>
      <c r="C10" s="192">
        <v>24084.51</v>
      </c>
      <c r="D10" s="192">
        <v>24084.51</v>
      </c>
      <c r="E10" s="191" t="s">
        <v>235</v>
      </c>
      <c r="F10" s="189">
        <v>66</v>
      </c>
      <c r="G10" s="192">
        <v>0</v>
      </c>
      <c r="H10" s="192">
        <v>0</v>
      </c>
    </row>
    <row r="11" spans="1:8" x14ac:dyDescent="0.15">
      <c r="A11" s="191" t="s">
        <v>236</v>
      </c>
      <c r="B11" s="189">
        <v>9</v>
      </c>
      <c r="C11" s="192">
        <v>0</v>
      </c>
      <c r="D11" s="192">
        <v>0</v>
      </c>
      <c r="E11" s="191" t="s">
        <v>237</v>
      </c>
      <c r="F11" s="189">
        <v>71</v>
      </c>
      <c r="G11" s="192">
        <v>0</v>
      </c>
      <c r="H11" s="192">
        <v>0</v>
      </c>
    </row>
    <row r="12" spans="1:8" x14ac:dyDescent="0.15">
      <c r="A12" s="188" t="s">
        <v>238</v>
      </c>
      <c r="B12" s="189">
        <v>15</v>
      </c>
      <c r="C12" s="192">
        <v>0</v>
      </c>
      <c r="D12" s="192">
        <v>0</v>
      </c>
      <c r="E12" s="191" t="s">
        <v>239</v>
      </c>
      <c r="F12" s="189">
        <v>72</v>
      </c>
      <c r="G12" s="192">
        <v>0</v>
      </c>
      <c r="H12" s="192">
        <v>0</v>
      </c>
    </row>
    <row r="13" spans="1:8" ht="15" customHeight="1" x14ac:dyDescent="0.15">
      <c r="A13" s="191" t="s">
        <v>240</v>
      </c>
      <c r="B13" s="189">
        <v>18</v>
      </c>
      <c r="C13" s="192">
        <v>1501.18</v>
      </c>
      <c r="D13" s="192">
        <v>0</v>
      </c>
      <c r="E13" s="188" t="s">
        <v>241</v>
      </c>
      <c r="F13" s="189">
        <v>74</v>
      </c>
      <c r="G13" s="192">
        <v>0</v>
      </c>
      <c r="H13" s="192">
        <v>0</v>
      </c>
    </row>
    <row r="14" spans="1:8" x14ac:dyDescent="0.15">
      <c r="A14" s="191" t="s">
        <v>242</v>
      </c>
      <c r="B14" s="189">
        <v>20</v>
      </c>
      <c r="C14" s="190">
        <f>SUM(C6:C13)</f>
        <v>667988.65</v>
      </c>
      <c r="D14" s="190">
        <f>SUM(D6:D13)</f>
        <v>979593.12000000011</v>
      </c>
      <c r="E14" s="191" t="s">
        <v>243</v>
      </c>
      <c r="F14" s="189">
        <v>78</v>
      </c>
      <c r="G14" s="192">
        <v>1501.18</v>
      </c>
      <c r="H14" s="192">
        <v>0</v>
      </c>
    </row>
    <row r="15" spans="1:8" ht="15" customHeight="1" x14ac:dyDescent="0.15">
      <c r="A15" s="191"/>
      <c r="B15" s="189"/>
      <c r="C15" s="190"/>
      <c r="D15" s="190"/>
      <c r="E15" s="191" t="s">
        <v>244</v>
      </c>
      <c r="F15" s="189">
        <v>80</v>
      </c>
      <c r="G15" s="190">
        <f>SUM(G6:G14)</f>
        <v>41301.22</v>
      </c>
      <c r="H15" s="190">
        <f>SUM(H6:H14)</f>
        <v>65129.119999999995</v>
      </c>
    </row>
    <row r="16" spans="1:8" x14ac:dyDescent="0.15">
      <c r="A16" s="188" t="s">
        <v>245</v>
      </c>
      <c r="B16" s="189"/>
      <c r="C16" s="190"/>
      <c r="D16" s="190"/>
      <c r="E16" s="191"/>
      <c r="F16" s="189"/>
      <c r="G16" s="190"/>
      <c r="H16" s="190"/>
    </row>
    <row r="17" spans="1:8" x14ac:dyDescent="0.15">
      <c r="A17" s="191" t="s">
        <v>246</v>
      </c>
      <c r="B17" s="189">
        <v>21</v>
      </c>
      <c r="C17" s="192">
        <v>0</v>
      </c>
      <c r="D17" s="192">
        <v>0</v>
      </c>
      <c r="E17" s="188" t="s">
        <v>247</v>
      </c>
      <c r="F17" s="189"/>
      <c r="G17" s="190"/>
      <c r="H17" s="190"/>
    </row>
    <row r="18" spans="1:8" x14ac:dyDescent="0.15">
      <c r="A18" s="191" t="s">
        <v>248</v>
      </c>
      <c r="B18" s="189">
        <v>24</v>
      </c>
      <c r="C18" s="192">
        <v>0</v>
      </c>
      <c r="D18" s="192">
        <v>0</v>
      </c>
      <c r="E18" s="191" t="s">
        <v>249</v>
      </c>
      <c r="F18" s="189">
        <v>81</v>
      </c>
      <c r="G18" s="192">
        <v>0</v>
      </c>
      <c r="H18" s="192">
        <v>0</v>
      </c>
    </row>
    <row r="19" spans="1:8" x14ac:dyDescent="0.15">
      <c r="A19" s="191" t="s">
        <v>250</v>
      </c>
      <c r="B19" s="189">
        <v>30</v>
      </c>
      <c r="C19" s="190">
        <f>C17+C18</f>
        <v>0</v>
      </c>
      <c r="D19" s="190">
        <f>D17+D18</f>
        <v>0</v>
      </c>
      <c r="E19" s="191" t="s">
        <v>251</v>
      </c>
      <c r="F19" s="189">
        <v>84</v>
      </c>
      <c r="G19" s="192">
        <v>0</v>
      </c>
      <c r="H19" s="192">
        <v>0</v>
      </c>
    </row>
    <row r="20" spans="1:8" x14ac:dyDescent="0.15">
      <c r="A20" s="191"/>
      <c r="B20" s="189"/>
      <c r="C20" s="190"/>
      <c r="D20" s="190"/>
      <c r="E20" s="191" t="s">
        <v>252</v>
      </c>
      <c r="F20" s="189">
        <v>88</v>
      </c>
      <c r="G20" s="192">
        <v>0</v>
      </c>
      <c r="H20" s="192">
        <v>0</v>
      </c>
    </row>
    <row r="21" spans="1:8" x14ac:dyDescent="0.15">
      <c r="A21" s="188" t="s">
        <v>253</v>
      </c>
      <c r="B21" s="189"/>
      <c r="C21" s="190"/>
      <c r="D21" s="190"/>
      <c r="E21" s="188" t="s">
        <v>254</v>
      </c>
      <c r="F21" s="189">
        <v>90</v>
      </c>
      <c r="G21" s="190">
        <f>SUM(G18:G20)</f>
        <v>0</v>
      </c>
      <c r="H21" s="190">
        <f>SUM(H18:H20)</f>
        <v>0</v>
      </c>
    </row>
    <row r="22" spans="1:8" x14ac:dyDescent="0.15">
      <c r="A22" s="191" t="s">
        <v>255</v>
      </c>
      <c r="B22" s="189">
        <v>31</v>
      </c>
      <c r="C22" s="192">
        <v>26714.3</v>
      </c>
      <c r="D22" s="192">
        <v>26714.3</v>
      </c>
      <c r="E22" s="191"/>
      <c r="F22" s="189"/>
      <c r="G22" s="190"/>
      <c r="H22" s="190"/>
    </row>
    <row r="23" spans="1:8" x14ac:dyDescent="0.15">
      <c r="A23" s="191" t="s">
        <v>256</v>
      </c>
      <c r="B23" s="189">
        <v>32</v>
      </c>
      <c r="C23" s="192">
        <v>23280.01</v>
      </c>
      <c r="D23" s="192">
        <v>25599.37</v>
      </c>
      <c r="E23" s="188" t="s">
        <v>257</v>
      </c>
      <c r="F23" s="189"/>
      <c r="G23" s="190"/>
      <c r="H23" s="190"/>
    </row>
    <row r="24" spans="1:8" x14ac:dyDescent="0.15">
      <c r="A24" s="191" t="s">
        <v>258</v>
      </c>
      <c r="B24" s="189">
        <v>33</v>
      </c>
      <c r="C24" s="192">
        <f>C22-C23</f>
        <v>3434.2900000000009</v>
      </c>
      <c r="D24" s="192">
        <f>D22-D23</f>
        <v>1114.9300000000003</v>
      </c>
      <c r="E24" s="191" t="s">
        <v>259</v>
      </c>
      <c r="F24" s="189">
        <v>91</v>
      </c>
      <c r="G24" s="192">
        <v>0</v>
      </c>
      <c r="H24" s="192">
        <v>0</v>
      </c>
    </row>
    <row r="25" spans="1:8" x14ac:dyDescent="0.15">
      <c r="A25" s="191" t="s">
        <v>260</v>
      </c>
      <c r="B25" s="189">
        <v>34</v>
      </c>
      <c r="C25" s="192">
        <v>0</v>
      </c>
      <c r="D25" s="192">
        <v>0</v>
      </c>
      <c r="E25" s="191"/>
      <c r="F25" s="189">
        <v>92</v>
      </c>
      <c r="G25" s="192">
        <v>0</v>
      </c>
      <c r="H25" s="192">
        <v>0</v>
      </c>
    </row>
    <row r="26" spans="1:8" x14ac:dyDescent="0.15">
      <c r="A26" s="191" t="s">
        <v>261</v>
      </c>
      <c r="B26" s="189">
        <v>35</v>
      </c>
      <c r="C26" s="192"/>
      <c r="D26" s="192"/>
      <c r="E26" s="191" t="s">
        <v>262</v>
      </c>
      <c r="F26" s="189">
        <v>100</v>
      </c>
      <c r="G26" s="190">
        <f>G15+G21+G24+G25</f>
        <v>41301.22</v>
      </c>
      <c r="H26" s="190">
        <f>H15+H21+H24+H25</f>
        <v>65129.119999999995</v>
      </c>
    </row>
    <row r="27" spans="1:8" x14ac:dyDescent="0.15">
      <c r="A27" s="191" t="s">
        <v>263</v>
      </c>
      <c r="B27" s="189">
        <v>38</v>
      </c>
      <c r="C27" s="192">
        <v>0</v>
      </c>
      <c r="D27" s="192">
        <v>0</v>
      </c>
      <c r="E27" s="191"/>
      <c r="F27" s="189"/>
      <c r="G27" s="190"/>
      <c r="H27" s="190"/>
    </row>
    <row r="28" spans="1:8" x14ac:dyDescent="0.15">
      <c r="A28" s="191" t="s">
        <v>264</v>
      </c>
      <c r="B28" s="189">
        <v>40</v>
      </c>
      <c r="C28" s="190">
        <f>C24+C25+C26+C27</f>
        <v>3434.2900000000009</v>
      </c>
      <c r="D28" s="190">
        <f>D24+D25+D26+D27</f>
        <v>1114.9300000000003</v>
      </c>
      <c r="E28" s="191"/>
      <c r="F28" s="189"/>
      <c r="G28" s="190"/>
      <c r="H28" s="190"/>
    </row>
    <row r="29" spans="1:8" x14ac:dyDescent="0.15">
      <c r="A29" s="191"/>
      <c r="B29" s="189"/>
      <c r="C29" s="190"/>
      <c r="D29" s="190"/>
      <c r="E29" s="191"/>
      <c r="F29" s="189"/>
      <c r="G29" s="190"/>
      <c r="H29" s="190"/>
    </row>
    <row r="30" spans="1:8" x14ac:dyDescent="0.15">
      <c r="A30" s="188" t="s">
        <v>265</v>
      </c>
      <c r="B30" s="189"/>
      <c r="C30" s="190"/>
      <c r="D30" s="190"/>
      <c r="E30" s="191"/>
      <c r="F30" s="189"/>
      <c r="G30" s="190"/>
      <c r="H30" s="190"/>
    </row>
    <row r="31" spans="1:8" x14ac:dyDescent="0.15">
      <c r="A31" s="191" t="s">
        <v>266</v>
      </c>
      <c r="B31" s="189">
        <v>41</v>
      </c>
      <c r="C31" s="192">
        <v>0</v>
      </c>
      <c r="D31" s="192">
        <v>0</v>
      </c>
      <c r="E31" s="188" t="s">
        <v>267</v>
      </c>
      <c r="F31" s="189"/>
      <c r="G31" s="190"/>
      <c r="H31" s="190"/>
    </row>
    <row r="32" spans="1:8" x14ac:dyDescent="0.15">
      <c r="A32" s="191"/>
      <c r="B32" s="189"/>
      <c r="C32" s="190"/>
      <c r="D32" s="190"/>
      <c r="E32" s="191" t="s">
        <v>268</v>
      </c>
      <c r="F32" s="189">
        <v>101</v>
      </c>
      <c r="G32" s="192">
        <v>322505</v>
      </c>
      <c r="H32" s="192">
        <v>445314.59</v>
      </c>
    </row>
    <row r="33" spans="1:8" s="185" customFormat="1" x14ac:dyDescent="0.15">
      <c r="A33" s="193" t="s">
        <v>269</v>
      </c>
      <c r="B33" s="189"/>
      <c r="C33" s="190"/>
      <c r="D33" s="190"/>
      <c r="E33" s="191" t="s">
        <v>270</v>
      </c>
      <c r="F33" s="189">
        <v>105</v>
      </c>
      <c r="G33" s="192">
        <v>307616.71999999997</v>
      </c>
      <c r="H33" s="192">
        <v>470264.34</v>
      </c>
    </row>
    <row r="34" spans="1:8" x14ac:dyDescent="0.15">
      <c r="A34" s="194" t="s">
        <v>271</v>
      </c>
      <c r="B34" s="189">
        <v>51</v>
      </c>
      <c r="C34" s="192">
        <v>0</v>
      </c>
      <c r="D34" s="192">
        <v>0</v>
      </c>
      <c r="E34" s="191" t="s">
        <v>272</v>
      </c>
      <c r="F34" s="189">
        <v>110</v>
      </c>
      <c r="G34" s="190">
        <f>G32+G33</f>
        <v>630121.72</v>
      </c>
      <c r="H34" s="190">
        <f>H32+H33</f>
        <v>915578.93</v>
      </c>
    </row>
    <row r="35" spans="1:8" x14ac:dyDescent="0.15">
      <c r="A35" s="191" t="s">
        <v>273</v>
      </c>
      <c r="B35" s="189">
        <v>52</v>
      </c>
      <c r="C35" s="192">
        <v>0</v>
      </c>
      <c r="D35" s="192">
        <v>0</v>
      </c>
      <c r="E35" s="191"/>
      <c r="F35" s="189"/>
      <c r="G35" s="190"/>
      <c r="H35" s="190"/>
    </row>
    <row r="36" spans="1:8" x14ac:dyDescent="0.15">
      <c r="A36" s="188" t="s">
        <v>274</v>
      </c>
      <c r="B36" s="189">
        <v>60</v>
      </c>
      <c r="C36" s="190">
        <f>C14+C19+C28+C31+C32+C34+C35</f>
        <v>671422.94000000006</v>
      </c>
      <c r="D36" s="190">
        <f>D14+D19+D28+D31+D32+D34+D35</f>
        <v>980708.05000000016</v>
      </c>
      <c r="E36" s="188" t="s">
        <v>275</v>
      </c>
      <c r="F36" s="189">
        <v>120</v>
      </c>
      <c r="G36" s="190">
        <f>G26+G34</f>
        <v>671422.94</v>
      </c>
      <c r="H36" s="190">
        <f>H26+H34</f>
        <v>980708.05</v>
      </c>
    </row>
    <row r="37" spans="1:8" x14ac:dyDescent="0.15">
      <c r="A37" s="493" t="s">
        <v>276</v>
      </c>
      <c r="B37" s="494"/>
      <c r="C37" s="494"/>
      <c r="D37" s="494"/>
      <c r="E37" s="494"/>
      <c r="F37" s="494"/>
      <c r="G37" s="494"/>
      <c r="H37" s="494"/>
    </row>
    <row r="38" spans="1:8" hidden="1" x14ac:dyDescent="0.15"/>
    <row r="39" spans="1:8" hidden="1" x14ac:dyDescent="0.15"/>
    <row r="40" spans="1:8" hidden="1" x14ac:dyDescent="0.15"/>
    <row r="41" spans="1:8" hidden="1" x14ac:dyDescent="0.15"/>
    <row r="42" spans="1:8" hidden="1" x14ac:dyDescent="0.15"/>
    <row r="43" spans="1:8" hidden="1" x14ac:dyDescent="0.15"/>
    <row r="44" spans="1:8" hidden="1" x14ac:dyDescent="0.15"/>
    <row r="45" spans="1:8" hidden="1" x14ac:dyDescent="0.15"/>
    <row r="46" spans="1:8" hidden="1" x14ac:dyDescent="0.15"/>
    <row r="47" spans="1:8" hidden="1" x14ac:dyDescent="0.15"/>
    <row r="48" spans="1:8" hidden="1" x14ac:dyDescent="0.15"/>
    <row r="49" s="160" customFormat="1" hidden="1" x14ac:dyDescent="0.15"/>
    <row r="50" s="160" customFormat="1" hidden="1" x14ac:dyDescent="0.15"/>
    <row r="51" s="160" customFormat="1" hidden="1" x14ac:dyDescent="0.15"/>
    <row r="52" s="160" customFormat="1" hidden="1" x14ac:dyDescent="0.15"/>
    <row r="53" s="160" customFormat="1" hidden="1" x14ac:dyDescent="0.15"/>
  </sheetData>
  <mergeCells count="4">
    <mergeCell ref="A1:H1"/>
    <mergeCell ref="C2:E2"/>
    <mergeCell ref="A3:E3"/>
    <mergeCell ref="A37:H37"/>
  </mergeCells>
  <phoneticPr fontId="62" type="noConversion"/>
  <dataValidations count="2">
    <dataValidation type="list" errorStyle="warning" showDropDown="1" showInputMessage="1" showErrorMessage="1" errorTitle="科易查账系统" error="修改此数据后将不自动生成数据，你确定需要修改此数据？" sqref="I33:IV33">
      <formula1>"。。。。。。"</formula1>
    </dataValidation>
    <dataValidation type="custom" errorStyle="warning" allowBlank="1" showInputMessage="1" showErrorMessage="1" errorTitle="科易查账系统" error="修改此数据后将不自动生成数据，你确定需要修改此数据？" sqref="A37:B37">
      <formula1>"."</formula1>
    </dataValidation>
  </dataValidations>
  <pageMargins left="0.75" right="0.55000000000000004" top="0.55000000000000004" bottom="0.63" header="0.2" footer="0.51"/>
  <pageSetup paperSize="9" scale="77"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65"/>
  <sheetViews>
    <sheetView zoomScaleSheetLayoutView="100" workbookViewId="0">
      <selection activeCell="I14" sqref="A1:IV65536"/>
    </sheetView>
  </sheetViews>
  <sheetFormatPr defaultColWidth="0" defaultRowHeight="17.25" customHeight="1" x14ac:dyDescent="0.15"/>
  <cols>
    <col min="1" max="1" width="24.625" style="160" customWidth="1"/>
    <col min="2" max="2" width="3.625" style="160" customWidth="1"/>
    <col min="3" max="3" width="14.125" style="160" customWidth="1"/>
    <col min="4" max="4" width="14.625" style="160" customWidth="1"/>
    <col min="5" max="6" width="15.125" style="160" customWidth="1"/>
    <col min="7" max="7" width="13.625" style="160" customWidth="1"/>
    <col min="8" max="8" width="15.5" style="160" customWidth="1"/>
    <col min="9" max="9" width="0.375" style="160" customWidth="1"/>
    <col min="10" max="10" width="8.625" style="160" hidden="1" bestFit="1"/>
    <col min="11" max="16384" width="8.625" style="160" hidden="1"/>
  </cols>
  <sheetData>
    <row r="1" spans="1:8" ht="25.5" x14ac:dyDescent="0.15">
      <c r="A1" s="500" t="s">
        <v>101</v>
      </c>
      <c r="B1" s="501"/>
      <c r="C1" s="501"/>
      <c r="D1" s="501"/>
      <c r="E1" s="501"/>
      <c r="F1" s="502"/>
      <c r="G1" s="502"/>
      <c r="H1" s="502"/>
    </row>
    <row r="2" spans="1:8" ht="15.75" customHeight="1" x14ac:dyDescent="0.15">
      <c r="A2" s="172"/>
      <c r="B2" s="172"/>
      <c r="C2" s="173"/>
      <c r="D2" s="503" t="s">
        <v>277</v>
      </c>
      <c r="E2" s="502"/>
      <c r="F2" s="173"/>
      <c r="G2" s="174"/>
      <c r="H2" s="175" t="s">
        <v>278</v>
      </c>
    </row>
    <row r="3" spans="1:8" ht="15.75" customHeight="1" x14ac:dyDescent="0.15">
      <c r="A3" s="494" t="s">
        <v>217</v>
      </c>
      <c r="B3" s="494"/>
      <c r="C3" s="494"/>
      <c r="D3" s="494"/>
      <c r="E3" s="176"/>
      <c r="F3" s="173"/>
      <c r="G3" s="176"/>
      <c r="H3" s="177" t="s">
        <v>218</v>
      </c>
    </row>
    <row r="4" spans="1:8" ht="15.6" customHeight="1" x14ac:dyDescent="0.15">
      <c r="A4" s="498" t="s">
        <v>279</v>
      </c>
      <c r="B4" s="498" t="s">
        <v>220</v>
      </c>
      <c r="C4" s="498" t="s">
        <v>280</v>
      </c>
      <c r="D4" s="499"/>
      <c r="E4" s="499"/>
      <c r="F4" s="498" t="s">
        <v>281</v>
      </c>
      <c r="G4" s="499"/>
      <c r="H4" s="499"/>
    </row>
    <row r="5" spans="1:8" ht="15.75" customHeight="1" x14ac:dyDescent="0.15">
      <c r="A5" s="499"/>
      <c r="B5" s="499"/>
      <c r="C5" s="165" t="s">
        <v>282</v>
      </c>
      <c r="D5" s="165" t="s">
        <v>283</v>
      </c>
      <c r="E5" s="165" t="s">
        <v>284</v>
      </c>
      <c r="F5" s="165" t="s">
        <v>282</v>
      </c>
      <c r="G5" s="165" t="s">
        <v>283</v>
      </c>
      <c r="H5" s="165" t="s">
        <v>284</v>
      </c>
    </row>
    <row r="6" spans="1:8" ht="15.75" customHeight="1" x14ac:dyDescent="0.15">
      <c r="A6" s="178" t="s">
        <v>285</v>
      </c>
      <c r="B6" s="168"/>
      <c r="C6" s="179"/>
      <c r="D6" s="179"/>
      <c r="E6" s="179"/>
      <c r="F6" s="179"/>
      <c r="G6" s="179"/>
      <c r="H6" s="179"/>
    </row>
    <row r="7" spans="1:8" ht="15.75" customHeight="1" x14ac:dyDescent="0.15">
      <c r="A7" s="178" t="s">
        <v>193</v>
      </c>
      <c r="B7" s="168">
        <v>1</v>
      </c>
      <c r="C7" s="180">
        <v>485068.06</v>
      </c>
      <c r="D7" s="180">
        <v>331510.76</v>
      </c>
      <c r="E7" s="179">
        <f t="shared" ref="E7:E27" si="0">C7+D7</f>
        <v>816578.82000000007</v>
      </c>
      <c r="F7" s="180">
        <v>228478.07</v>
      </c>
      <c r="G7" s="180">
        <v>1641449.68</v>
      </c>
      <c r="H7" s="179">
        <f t="shared" ref="H7:H14" si="1">F7+G7</f>
        <v>1869927.75</v>
      </c>
    </row>
    <row r="8" spans="1:8" ht="15.75" customHeight="1" x14ac:dyDescent="0.15">
      <c r="A8" s="181" t="s">
        <v>286</v>
      </c>
      <c r="B8" s="168">
        <v>2</v>
      </c>
      <c r="C8" s="180">
        <v>0</v>
      </c>
      <c r="D8" s="180">
        <v>0</v>
      </c>
      <c r="E8" s="179">
        <f t="shared" si="0"/>
        <v>0</v>
      </c>
      <c r="F8" s="180">
        <v>0</v>
      </c>
      <c r="G8" s="180">
        <v>0</v>
      </c>
      <c r="H8" s="179">
        <f t="shared" si="1"/>
        <v>0</v>
      </c>
    </row>
    <row r="9" spans="1:8" ht="15.75" customHeight="1" x14ac:dyDescent="0.15">
      <c r="A9" s="181" t="s">
        <v>287</v>
      </c>
      <c r="B9" s="168">
        <v>3</v>
      </c>
      <c r="C9" s="180">
        <v>0</v>
      </c>
      <c r="D9" s="180">
        <v>0</v>
      </c>
      <c r="E9" s="179">
        <f t="shared" si="0"/>
        <v>0</v>
      </c>
      <c r="F9" s="180"/>
      <c r="G9" s="180">
        <v>0</v>
      </c>
      <c r="H9" s="179">
        <f t="shared" si="1"/>
        <v>0</v>
      </c>
    </row>
    <row r="10" spans="1:8" ht="15.75" customHeight="1" x14ac:dyDescent="0.15">
      <c r="A10" s="181" t="s">
        <v>288</v>
      </c>
      <c r="B10" s="168">
        <v>4</v>
      </c>
      <c r="C10" s="180">
        <v>0</v>
      </c>
      <c r="D10" s="180">
        <v>0</v>
      </c>
      <c r="E10" s="179">
        <f t="shared" si="0"/>
        <v>0</v>
      </c>
      <c r="F10" s="180">
        <v>0</v>
      </c>
      <c r="G10" s="180">
        <v>0</v>
      </c>
      <c r="H10" s="179">
        <f t="shared" si="1"/>
        <v>0</v>
      </c>
    </row>
    <row r="11" spans="1:8" ht="15.75" customHeight="1" x14ac:dyDescent="0.15">
      <c r="A11" s="181" t="s">
        <v>289</v>
      </c>
      <c r="B11" s="168">
        <v>5</v>
      </c>
      <c r="C11" s="180">
        <v>0</v>
      </c>
      <c r="D11" s="180">
        <v>0</v>
      </c>
      <c r="E11" s="179">
        <f t="shared" si="0"/>
        <v>0</v>
      </c>
      <c r="F11" s="180">
        <v>0</v>
      </c>
      <c r="G11" s="180">
        <v>0</v>
      </c>
      <c r="H11" s="179">
        <f t="shared" si="1"/>
        <v>0</v>
      </c>
    </row>
    <row r="12" spans="1:8" ht="15.75" customHeight="1" x14ac:dyDescent="0.15">
      <c r="A12" s="181" t="s">
        <v>290</v>
      </c>
      <c r="B12" s="168">
        <v>6</v>
      </c>
      <c r="C12" s="180">
        <v>0</v>
      </c>
      <c r="D12" s="180">
        <v>0</v>
      </c>
      <c r="E12" s="179">
        <f t="shared" si="0"/>
        <v>0</v>
      </c>
      <c r="F12" s="180">
        <v>0</v>
      </c>
      <c r="G12" s="180">
        <v>0</v>
      </c>
      <c r="H12" s="179">
        <f t="shared" si="1"/>
        <v>0</v>
      </c>
    </row>
    <row r="13" spans="1:8" ht="15.75" customHeight="1" x14ac:dyDescent="0.15">
      <c r="A13" s="181" t="s">
        <v>291</v>
      </c>
      <c r="B13" s="168">
        <v>9</v>
      </c>
      <c r="C13" s="180">
        <v>14245.16</v>
      </c>
      <c r="D13" s="180">
        <v>290</v>
      </c>
      <c r="E13" s="179">
        <f t="shared" si="0"/>
        <v>14535.16</v>
      </c>
      <c r="F13" s="180">
        <v>17874.98</v>
      </c>
      <c r="G13" s="180">
        <v>0</v>
      </c>
      <c r="H13" s="179">
        <f t="shared" si="1"/>
        <v>17874.98</v>
      </c>
    </row>
    <row r="14" spans="1:8" ht="15.75" customHeight="1" x14ac:dyDescent="0.15">
      <c r="A14" s="181" t="s">
        <v>292</v>
      </c>
      <c r="B14" s="168">
        <v>11</v>
      </c>
      <c r="C14" s="179">
        <f>SUM(C7:C13)</f>
        <v>499313.22</v>
      </c>
      <c r="D14" s="179">
        <f>SUM(D7:D13)</f>
        <v>331800.76</v>
      </c>
      <c r="E14" s="179">
        <f t="shared" si="0"/>
        <v>831113.98</v>
      </c>
      <c r="F14" s="179">
        <f>SUM(F7:F13)</f>
        <v>246353.05000000002</v>
      </c>
      <c r="G14" s="179">
        <f>SUM(G7:G13)</f>
        <v>1641449.68</v>
      </c>
      <c r="H14" s="179">
        <f t="shared" si="1"/>
        <v>1887802.73</v>
      </c>
    </row>
    <row r="15" spans="1:8" ht="15.75" customHeight="1" x14ac:dyDescent="0.15">
      <c r="A15" s="178" t="s">
        <v>293</v>
      </c>
      <c r="B15" s="168"/>
      <c r="C15" s="179"/>
      <c r="D15" s="179"/>
      <c r="E15" s="179"/>
      <c r="F15" s="179"/>
      <c r="G15" s="179"/>
      <c r="H15" s="179"/>
    </row>
    <row r="16" spans="1:8" ht="15.75" customHeight="1" x14ac:dyDescent="0.15">
      <c r="A16" s="178" t="s">
        <v>294</v>
      </c>
      <c r="B16" s="168">
        <v>12</v>
      </c>
      <c r="C16" s="179">
        <f>SUM(C17:C21)</f>
        <v>292205.64</v>
      </c>
      <c r="D16" s="179">
        <f>SUM(D17:D21)</f>
        <v>640032.96</v>
      </c>
      <c r="E16" s="179">
        <f t="shared" si="0"/>
        <v>932238.6</v>
      </c>
      <c r="F16" s="179">
        <f>SUM(F17:F21)</f>
        <v>1399603.09</v>
      </c>
      <c r="G16" s="179">
        <f>SUM(G17:G21)</f>
        <v>0</v>
      </c>
      <c r="H16" s="179">
        <f t="shared" ref="H16:H27" si="2">F16+G16</f>
        <v>1399603.09</v>
      </c>
    </row>
    <row r="17" spans="1:8" ht="17.25" customHeight="1" x14ac:dyDescent="0.15">
      <c r="A17" s="178" t="s">
        <v>295</v>
      </c>
      <c r="B17" s="168"/>
      <c r="C17" s="180">
        <v>292205.64</v>
      </c>
      <c r="D17" s="180">
        <v>640032.96</v>
      </c>
      <c r="E17" s="179">
        <f t="shared" si="0"/>
        <v>932238.6</v>
      </c>
      <c r="F17" s="180">
        <v>1399603.09</v>
      </c>
      <c r="G17" s="180">
        <v>0</v>
      </c>
      <c r="H17" s="179">
        <f t="shared" si="2"/>
        <v>1399603.09</v>
      </c>
    </row>
    <row r="18" spans="1:8" ht="17.25" customHeight="1" x14ac:dyDescent="0.15">
      <c r="A18" s="181" t="s">
        <v>296</v>
      </c>
      <c r="B18" s="168"/>
      <c r="C18" s="180">
        <v>0</v>
      </c>
      <c r="D18" s="180">
        <v>0</v>
      </c>
      <c r="E18" s="179">
        <f t="shared" si="0"/>
        <v>0</v>
      </c>
      <c r="F18" s="180">
        <v>0</v>
      </c>
      <c r="G18" s="180">
        <v>0</v>
      </c>
      <c r="H18" s="179">
        <f t="shared" si="2"/>
        <v>0</v>
      </c>
    </row>
    <row r="19" spans="1:8" ht="17.25" customHeight="1" x14ac:dyDescent="0.15">
      <c r="A19" s="181" t="s">
        <v>297</v>
      </c>
      <c r="B19" s="168"/>
      <c r="C19" s="180">
        <v>0</v>
      </c>
      <c r="D19" s="180">
        <v>0</v>
      </c>
      <c r="E19" s="179">
        <f t="shared" si="0"/>
        <v>0</v>
      </c>
      <c r="F19" s="180">
        <v>0</v>
      </c>
      <c r="G19" s="180">
        <v>0</v>
      </c>
      <c r="H19" s="179">
        <f t="shared" si="2"/>
        <v>0</v>
      </c>
    </row>
    <row r="20" spans="1:8" ht="17.25" customHeight="1" x14ac:dyDescent="0.15">
      <c r="A20" s="181" t="s">
        <v>298</v>
      </c>
      <c r="B20" s="168"/>
      <c r="C20" s="180">
        <v>0</v>
      </c>
      <c r="D20" s="180">
        <v>0</v>
      </c>
      <c r="E20" s="179">
        <f t="shared" si="0"/>
        <v>0</v>
      </c>
      <c r="F20" s="180">
        <v>0</v>
      </c>
      <c r="G20" s="180">
        <v>0</v>
      </c>
      <c r="H20" s="179">
        <f t="shared" si="2"/>
        <v>0</v>
      </c>
    </row>
    <row r="21" spans="1:8" ht="17.25" customHeight="1" x14ac:dyDescent="0.15">
      <c r="A21" s="181" t="s">
        <v>299</v>
      </c>
      <c r="B21" s="168"/>
      <c r="C21" s="180">
        <v>0</v>
      </c>
      <c r="D21" s="180">
        <v>0</v>
      </c>
      <c r="E21" s="179">
        <f t="shared" si="0"/>
        <v>0</v>
      </c>
      <c r="F21" s="180">
        <v>0</v>
      </c>
      <c r="G21" s="180">
        <v>0</v>
      </c>
      <c r="H21" s="179">
        <f t="shared" si="2"/>
        <v>0</v>
      </c>
    </row>
    <row r="22" spans="1:8" ht="18.75" customHeight="1" x14ac:dyDescent="0.15">
      <c r="A22" s="178" t="s">
        <v>300</v>
      </c>
      <c r="B22" s="168">
        <v>21</v>
      </c>
      <c r="C22" s="180">
        <v>234583.32</v>
      </c>
      <c r="D22" s="180">
        <v>290</v>
      </c>
      <c r="E22" s="179">
        <f t="shared" si="0"/>
        <v>234873.32</v>
      </c>
      <c r="F22" s="180">
        <v>198793.97</v>
      </c>
      <c r="G22" s="180">
        <v>0</v>
      </c>
      <c r="H22" s="179">
        <f t="shared" si="2"/>
        <v>198793.97</v>
      </c>
    </row>
    <row r="23" spans="1:8" ht="17.25" customHeight="1" x14ac:dyDescent="0.15">
      <c r="A23" s="178" t="s">
        <v>301</v>
      </c>
      <c r="B23" s="168">
        <v>24</v>
      </c>
      <c r="C23" s="180">
        <v>999.57</v>
      </c>
      <c r="D23" s="180">
        <v>124</v>
      </c>
      <c r="E23" s="179">
        <f t="shared" si="0"/>
        <v>1123.5700000000002</v>
      </c>
      <c r="F23" s="180">
        <v>3948.46</v>
      </c>
      <c r="G23" s="180">
        <v>0</v>
      </c>
      <c r="H23" s="179">
        <f t="shared" si="2"/>
        <v>3948.46</v>
      </c>
    </row>
    <row r="24" spans="1:8" ht="24.75" customHeight="1" x14ac:dyDescent="0.15">
      <c r="A24" s="178" t="s">
        <v>302</v>
      </c>
      <c r="B24" s="168">
        <v>28</v>
      </c>
      <c r="C24" s="180">
        <v>0</v>
      </c>
      <c r="D24" s="180">
        <v>0</v>
      </c>
      <c r="E24" s="179">
        <f t="shared" si="0"/>
        <v>0</v>
      </c>
      <c r="F24" s="180">
        <v>0</v>
      </c>
      <c r="G24" s="180">
        <v>0</v>
      </c>
      <c r="H24" s="179">
        <f t="shared" si="2"/>
        <v>0</v>
      </c>
    </row>
    <row r="25" spans="1:8" ht="25.5" customHeight="1" x14ac:dyDescent="0.15">
      <c r="A25" s="181" t="s">
        <v>303</v>
      </c>
      <c r="B25" s="168">
        <v>35</v>
      </c>
      <c r="C25" s="179">
        <f>C16+C22+C23+C24</f>
        <v>527788.52999999991</v>
      </c>
      <c r="D25" s="179">
        <f>D16+D22+D23+D24</f>
        <v>640446.96</v>
      </c>
      <c r="E25" s="179">
        <f t="shared" si="0"/>
        <v>1168235.4899999998</v>
      </c>
      <c r="F25" s="179">
        <f>F16+F22+F23+F24</f>
        <v>1602345.52</v>
      </c>
      <c r="G25" s="179">
        <f>G16+G22+G23+G24</f>
        <v>0</v>
      </c>
      <c r="H25" s="179">
        <f t="shared" si="2"/>
        <v>1602345.52</v>
      </c>
    </row>
    <row r="26" spans="1:8" ht="17.25" customHeight="1" x14ac:dyDescent="0.15">
      <c r="A26" s="178" t="s">
        <v>304</v>
      </c>
      <c r="B26" s="168">
        <v>40</v>
      </c>
      <c r="C26" s="180">
        <v>415380.71</v>
      </c>
      <c r="D26" s="180">
        <v>-415380.71</v>
      </c>
      <c r="E26" s="179">
        <f t="shared" si="0"/>
        <v>0</v>
      </c>
      <c r="F26" s="180">
        <v>1478802.06</v>
      </c>
      <c r="G26" s="180">
        <v>-1478802.06</v>
      </c>
      <c r="H26" s="179">
        <f t="shared" si="2"/>
        <v>0</v>
      </c>
    </row>
    <row r="27" spans="1:8" ht="17.25" customHeight="1" x14ac:dyDescent="0.15">
      <c r="A27" s="178" t="s">
        <v>305</v>
      </c>
      <c r="B27" s="168">
        <v>45</v>
      </c>
      <c r="C27" s="179">
        <f>C14-C25</f>
        <v>-28475.309999999939</v>
      </c>
      <c r="D27" s="179">
        <f>D14-D25</f>
        <v>-308646.19999999995</v>
      </c>
      <c r="E27" s="179">
        <f t="shared" si="0"/>
        <v>-337121.50999999989</v>
      </c>
      <c r="F27" s="179">
        <f>F14-F25</f>
        <v>-1355992.47</v>
      </c>
      <c r="G27" s="179">
        <f>G14-G25</f>
        <v>1641449.68</v>
      </c>
      <c r="H27" s="179">
        <f t="shared" si="2"/>
        <v>285457.20999999996</v>
      </c>
    </row>
    <row r="28" spans="1:8" ht="17.25" customHeight="1" x14ac:dyDescent="0.15">
      <c r="A28" s="495" t="s">
        <v>306</v>
      </c>
      <c r="B28" s="496"/>
      <c r="C28" s="496"/>
      <c r="D28" s="496"/>
      <c r="E28" s="496"/>
      <c r="F28" s="497"/>
      <c r="G28" s="497"/>
      <c r="H28" s="497"/>
    </row>
    <row r="29" spans="1:8" ht="17.25" customHeight="1" x14ac:dyDescent="0.15">
      <c r="A29" s="182"/>
      <c r="B29" s="182"/>
      <c r="C29" s="182"/>
      <c r="D29" s="182"/>
      <c r="E29" s="182"/>
    </row>
    <row r="33" spans="1:5" ht="17.25" customHeight="1" x14ac:dyDescent="0.15">
      <c r="A33" s="183"/>
      <c r="B33" s="183"/>
      <c r="C33" s="184"/>
      <c r="D33" s="183"/>
      <c r="E33" s="184"/>
    </row>
    <row r="37" spans="1:5" ht="17.25" customHeight="1" x14ac:dyDescent="0.15">
      <c r="A37" s="183"/>
      <c r="B37" s="183"/>
      <c r="C37" s="184"/>
      <c r="D37" s="183"/>
      <c r="E37" s="184"/>
    </row>
    <row r="41" spans="1:5" ht="17.25" customHeight="1" x14ac:dyDescent="0.15">
      <c r="A41" s="183"/>
      <c r="B41" s="183"/>
      <c r="C41" s="184"/>
      <c r="D41" s="183"/>
      <c r="E41" s="184"/>
    </row>
    <row r="45" spans="1:5" ht="17.25" customHeight="1" x14ac:dyDescent="0.15">
      <c r="A45" s="183"/>
      <c r="B45" s="183"/>
      <c r="C45" s="184"/>
      <c r="D45" s="183"/>
      <c r="E45" s="184"/>
    </row>
    <row r="49" spans="1:5" ht="17.25" customHeight="1" x14ac:dyDescent="0.15">
      <c r="A49" s="183"/>
      <c r="B49" s="183"/>
      <c r="C49" s="184"/>
      <c r="D49" s="183"/>
      <c r="E49" s="184"/>
    </row>
    <row r="53" spans="1:5" ht="17.25" customHeight="1" x14ac:dyDescent="0.15">
      <c r="A53" s="183"/>
      <c r="B53" s="183"/>
      <c r="C53" s="184"/>
      <c r="D53" s="183"/>
      <c r="E53" s="184"/>
    </row>
    <row r="57" spans="1:5" ht="17.25" customHeight="1" x14ac:dyDescent="0.15">
      <c r="A57" s="183"/>
      <c r="B57" s="183"/>
      <c r="C57" s="184"/>
      <c r="D57" s="183"/>
      <c r="E57" s="184"/>
    </row>
    <row r="61" spans="1:5" ht="17.25" customHeight="1" x14ac:dyDescent="0.15">
      <c r="A61" s="183"/>
      <c r="B61" s="183"/>
      <c r="C61" s="184"/>
      <c r="D61" s="183"/>
      <c r="E61" s="184"/>
    </row>
    <row r="65" spans="1:5" ht="17.25" customHeight="1" x14ac:dyDescent="0.15">
      <c r="A65" s="183"/>
      <c r="B65" s="183"/>
      <c r="C65" s="184"/>
      <c r="D65" s="183"/>
      <c r="E65" s="184"/>
    </row>
  </sheetData>
  <mergeCells count="8">
    <mergeCell ref="A28:H28"/>
    <mergeCell ref="A4:A5"/>
    <mergeCell ref="B4:B5"/>
    <mergeCell ref="A1:H1"/>
    <mergeCell ref="D2:E2"/>
    <mergeCell ref="A3:D3"/>
    <mergeCell ref="C4:E4"/>
    <mergeCell ref="F4:H4"/>
  </mergeCells>
  <phoneticPr fontId="62" type="noConversion"/>
  <dataValidations count="3">
    <dataValidation type="list" errorStyle="warning" showDropDown="1" showInputMessage="1" showErrorMessage="1" errorTitle="科易查账系统" error="修改此数据后将不能生成数据，你确定需要修改此数据？" sqref="A3">
      <formula1>"….."</formula1>
    </dataValidation>
    <dataValidation type="custom" errorStyle="warning" allowBlank="1" showInputMessage="1" showErrorMessage="1" errorTitle="科易查账系统" error="修改此数据后将不自动生成数据，你确定需要修改此数据？" sqref="E3">
      <formula1>"."</formula1>
    </dataValidation>
    <dataValidation errorStyle="warning" allowBlank="1" showInputMessage="1" showErrorMessage="1" errorTitle="科易查账系统" error="修改此数据后将不自动生成数据，你确定需要修改此数据？" sqref="A1:B2"/>
  </dataValidations>
  <pageMargins left="0.75" right="0.67" top="0.98" bottom="0.98" header="0.51" footer="0.51"/>
  <pageSetup paperSize="9" scale="71"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D42"/>
  <sheetViews>
    <sheetView zoomScaleSheetLayoutView="100" workbookViewId="0">
      <pane xSplit="3" ySplit="5" topLeftCell="D6" activePane="bottomRight" state="frozen"/>
      <selection pane="topRight"/>
      <selection pane="bottomLeft"/>
      <selection pane="bottomRight" activeCell="D22" sqref="D22"/>
    </sheetView>
  </sheetViews>
  <sheetFormatPr defaultColWidth="0" defaultRowHeight="15.75" x14ac:dyDescent="0.15"/>
  <cols>
    <col min="1" max="1" width="38.625" style="160" customWidth="1"/>
    <col min="2" max="2" width="13.125" style="160" customWidth="1"/>
    <col min="3" max="3" width="32.5" style="160" customWidth="1"/>
    <col min="4" max="4" width="0.125" style="160" customWidth="1"/>
    <col min="5" max="5" width="8.625" style="160" hidden="1" bestFit="1"/>
    <col min="6" max="16384" width="8.625" style="160" hidden="1"/>
  </cols>
  <sheetData>
    <row r="1" spans="1:3" ht="6" customHeight="1" x14ac:dyDescent="0.3">
      <c r="A1" s="504" t="s">
        <v>307</v>
      </c>
      <c r="B1" s="505"/>
      <c r="C1" s="505"/>
    </row>
    <row r="2" spans="1:3" ht="30" customHeight="1" x14ac:dyDescent="0.2">
      <c r="A2" s="161" t="s">
        <v>308</v>
      </c>
      <c r="B2" s="162" t="s">
        <v>277</v>
      </c>
      <c r="C2" s="163" t="s">
        <v>309</v>
      </c>
    </row>
    <row r="3" spans="1:3" ht="20.100000000000001" customHeight="1" x14ac:dyDescent="0.2">
      <c r="A3" s="506" t="s">
        <v>217</v>
      </c>
      <c r="B3" s="506"/>
      <c r="C3" s="164" t="s">
        <v>310</v>
      </c>
    </row>
    <row r="4" spans="1:3" ht="19.5" customHeight="1" x14ac:dyDescent="0.15">
      <c r="A4" s="165" t="s">
        <v>279</v>
      </c>
      <c r="B4" s="165" t="s">
        <v>220</v>
      </c>
      <c r="C4" s="166" t="s">
        <v>311</v>
      </c>
    </row>
    <row r="5" spans="1:3" ht="18" customHeight="1" x14ac:dyDescent="0.15">
      <c r="A5" s="167" t="s">
        <v>312</v>
      </c>
      <c r="B5" s="168"/>
      <c r="C5" s="169"/>
    </row>
    <row r="6" spans="1:3" ht="18" customHeight="1" x14ac:dyDescent="0.15">
      <c r="A6" s="170" t="s">
        <v>313</v>
      </c>
      <c r="B6" s="168">
        <v>1</v>
      </c>
      <c r="C6" s="171">
        <v>1869927.75</v>
      </c>
    </row>
    <row r="7" spans="1:3" ht="18" customHeight="1" x14ac:dyDescent="0.15">
      <c r="A7" s="170" t="s">
        <v>314</v>
      </c>
      <c r="B7" s="168">
        <v>2</v>
      </c>
      <c r="C7" s="171">
        <v>0</v>
      </c>
    </row>
    <row r="8" spans="1:3" ht="18" customHeight="1" x14ac:dyDescent="0.15">
      <c r="A8" s="170" t="s">
        <v>315</v>
      </c>
      <c r="B8" s="168">
        <v>3</v>
      </c>
      <c r="C8" s="171">
        <v>8558.2199999999975</v>
      </c>
    </row>
    <row r="9" spans="1:3" ht="18" customHeight="1" x14ac:dyDescent="0.15">
      <c r="A9" s="170" t="s">
        <v>316</v>
      </c>
      <c r="B9" s="168">
        <v>4</v>
      </c>
      <c r="C9" s="171">
        <v>0</v>
      </c>
    </row>
    <row r="10" spans="1:3" ht="18" customHeight="1" x14ac:dyDescent="0.15">
      <c r="A10" s="170" t="s">
        <v>317</v>
      </c>
      <c r="B10" s="168">
        <v>5</v>
      </c>
      <c r="C10" s="171">
        <v>0</v>
      </c>
    </row>
    <row r="11" spans="1:3" ht="18" customHeight="1" x14ac:dyDescent="0.15">
      <c r="A11" s="170" t="s">
        <v>318</v>
      </c>
      <c r="B11" s="168">
        <v>8</v>
      </c>
      <c r="C11" s="171">
        <v>17874.98</v>
      </c>
    </row>
    <row r="12" spans="1:3" ht="18" customHeight="1" x14ac:dyDescent="0.15">
      <c r="A12" s="170" t="s">
        <v>319</v>
      </c>
      <c r="B12" s="168">
        <v>13</v>
      </c>
      <c r="C12" s="169">
        <f>SUM(C6:C11)</f>
        <v>1896360.95</v>
      </c>
    </row>
    <row r="13" spans="1:3" ht="18" customHeight="1" x14ac:dyDescent="0.15">
      <c r="A13" s="170" t="s">
        <v>320</v>
      </c>
      <c r="B13" s="168">
        <v>14</v>
      </c>
      <c r="C13" s="171">
        <v>1399603.09</v>
      </c>
    </row>
    <row r="14" spans="1:3" ht="18" customHeight="1" x14ac:dyDescent="0.15">
      <c r="A14" s="170" t="s">
        <v>321</v>
      </c>
      <c r="B14" s="168">
        <v>15</v>
      </c>
      <c r="C14" s="171">
        <v>884706.01</v>
      </c>
    </row>
    <row r="15" spans="1:3" ht="18" customHeight="1" x14ac:dyDescent="0.15">
      <c r="A15" s="170" t="s">
        <v>322</v>
      </c>
      <c r="B15" s="168">
        <v>16</v>
      </c>
      <c r="C15" s="171">
        <v>613888.89</v>
      </c>
    </row>
    <row r="16" spans="1:3" ht="18" customHeight="1" x14ac:dyDescent="0.15">
      <c r="A16" s="170" t="s">
        <v>323</v>
      </c>
      <c r="B16" s="168">
        <v>19</v>
      </c>
      <c r="C16" s="171">
        <f>C17-SUM(C13:C15)</f>
        <v>331522.28999999957</v>
      </c>
    </row>
    <row r="17" spans="1:3" ht="18" customHeight="1" x14ac:dyDescent="0.15">
      <c r="A17" s="170" t="s">
        <v>324</v>
      </c>
      <c r="B17" s="168">
        <v>23</v>
      </c>
      <c r="C17" s="171">
        <f>C12-C18</f>
        <v>3229720.28</v>
      </c>
    </row>
    <row r="18" spans="1:3" ht="18" customHeight="1" x14ac:dyDescent="0.15">
      <c r="A18" s="165" t="s">
        <v>325</v>
      </c>
      <c r="B18" s="168">
        <v>24</v>
      </c>
      <c r="C18" s="169">
        <f>C40-C39-C38-C29</f>
        <v>-1333359.3299999998</v>
      </c>
    </row>
    <row r="19" spans="1:3" ht="18" customHeight="1" x14ac:dyDescent="0.15">
      <c r="A19" s="167" t="s">
        <v>326</v>
      </c>
      <c r="B19" s="168"/>
      <c r="C19" s="169"/>
    </row>
    <row r="20" spans="1:3" ht="18" customHeight="1" x14ac:dyDescent="0.15">
      <c r="A20" s="170" t="s">
        <v>327</v>
      </c>
      <c r="B20" s="168">
        <v>25</v>
      </c>
      <c r="C20" s="171">
        <v>0</v>
      </c>
    </row>
    <row r="21" spans="1:3" ht="18" customHeight="1" x14ac:dyDescent="0.15">
      <c r="A21" s="170" t="s">
        <v>328</v>
      </c>
      <c r="B21" s="168">
        <v>26</v>
      </c>
      <c r="C21" s="171">
        <v>0</v>
      </c>
    </row>
    <row r="22" spans="1:3" ht="18" customHeight="1" x14ac:dyDescent="0.15">
      <c r="A22" s="170" t="s">
        <v>329</v>
      </c>
      <c r="B22" s="168">
        <v>27</v>
      </c>
      <c r="C22" s="171">
        <v>0</v>
      </c>
    </row>
    <row r="23" spans="1:3" ht="18" customHeight="1" x14ac:dyDescent="0.15">
      <c r="A23" s="170" t="s">
        <v>330</v>
      </c>
      <c r="B23" s="168">
        <v>30</v>
      </c>
      <c r="C23" s="171">
        <v>0</v>
      </c>
    </row>
    <row r="24" spans="1:3" ht="18" customHeight="1" x14ac:dyDescent="0.15">
      <c r="A24" s="170" t="s">
        <v>319</v>
      </c>
      <c r="B24" s="168">
        <v>34</v>
      </c>
      <c r="C24" s="171">
        <f>SUM(C20:C23)</f>
        <v>0</v>
      </c>
    </row>
    <row r="25" spans="1:3" ht="18" customHeight="1" x14ac:dyDescent="0.15">
      <c r="A25" s="170" t="s">
        <v>331</v>
      </c>
      <c r="B25" s="168">
        <v>35</v>
      </c>
      <c r="C25" s="171">
        <v>0</v>
      </c>
    </row>
    <row r="26" spans="1:3" ht="18" customHeight="1" x14ac:dyDescent="0.15">
      <c r="A26" s="170" t="s">
        <v>332</v>
      </c>
      <c r="B26" s="168">
        <v>36</v>
      </c>
      <c r="C26" s="171">
        <v>0</v>
      </c>
    </row>
    <row r="27" spans="1:3" ht="18" customHeight="1" x14ac:dyDescent="0.15">
      <c r="A27" s="170" t="s">
        <v>333</v>
      </c>
      <c r="B27" s="168">
        <v>39</v>
      </c>
      <c r="C27" s="171">
        <v>0</v>
      </c>
    </row>
    <row r="28" spans="1:3" ht="18" customHeight="1" x14ac:dyDescent="0.15">
      <c r="A28" s="170" t="s">
        <v>334</v>
      </c>
      <c r="B28" s="168">
        <v>43</v>
      </c>
      <c r="C28" s="169">
        <f>SUM(C25:C27)</f>
        <v>0</v>
      </c>
    </row>
    <row r="29" spans="1:3" ht="18" customHeight="1" x14ac:dyDescent="0.15">
      <c r="A29" s="165" t="s">
        <v>335</v>
      </c>
      <c r="B29" s="168">
        <v>44</v>
      </c>
      <c r="C29" s="169">
        <f>C24-C28</f>
        <v>0</v>
      </c>
    </row>
    <row r="30" spans="1:3" ht="18" customHeight="1" x14ac:dyDescent="0.15">
      <c r="A30" s="167" t="s">
        <v>336</v>
      </c>
      <c r="B30" s="168"/>
      <c r="C30" s="169"/>
    </row>
    <row r="31" spans="1:3" ht="18" customHeight="1" x14ac:dyDescent="0.15">
      <c r="A31" s="170" t="s">
        <v>337</v>
      </c>
      <c r="B31" s="168">
        <v>45</v>
      </c>
      <c r="C31" s="171">
        <v>0</v>
      </c>
    </row>
    <row r="32" spans="1:3" ht="18" customHeight="1" x14ac:dyDescent="0.15">
      <c r="A32" s="170" t="s">
        <v>338</v>
      </c>
      <c r="B32" s="168">
        <v>48</v>
      </c>
      <c r="C32" s="171">
        <v>1641449.68</v>
      </c>
    </row>
    <row r="33" spans="1:3" ht="18" customHeight="1" x14ac:dyDescent="0.15">
      <c r="A33" s="170" t="s">
        <v>319</v>
      </c>
      <c r="B33" s="168">
        <v>50</v>
      </c>
      <c r="C33" s="171">
        <f>SUM(C31:C32)</f>
        <v>1641449.68</v>
      </c>
    </row>
    <row r="34" spans="1:3" ht="18" customHeight="1" x14ac:dyDescent="0.15">
      <c r="A34" s="170" t="s">
        <v>339</v>
      </c>
      <c r="B34" s="168">
        <v>51</v>
      </c>
      <c r="C34" s="171">
        <v>0</v>
      </c>
    </row>
    <row r="35" spans="1:3" ht="18" customHeight="1" x14ac:dyDescent="0.15">
      <c r="A35" s="170" t="s">
        <v>340</v>
      </c>
      <c r="B35" s="168">
        <v>52</v>
      </c>
      <c r="C35" s="171">
        <v>0</v>
      </c>
    </row>
    <row r="36" spans="1:3" ht="18" customHeight="1" x14ac:dyDescent="0.15">
      <c r="A36" s="170" t="s">
        <v>341</v>
      </c>
      <c r="B36" s="168">
        <v>55</v>
      </c>
      <c r="C36" s="171">
        <v>0</v>
      </c>
    </row>
    <row r="37" spans="1:3" ht="18" customHeight="1" x14ac:dyDescent="0.15">
      <c r="A37" s="170" t="s">
        <v>324</v>
      </c>
      <c r="B37" s="168">
        <v>58</v>
      </c>
      <c r="C37" s="169">
        <f>SUM(C34:C36)</f>
        <v>0</v>
      </c>
    </row>
    <row r="38" spans="1:3" ht="18" customHeight="1" x14ac:dyDescent="0.15">
      <c r="A38" s="165" t="s">
        <v>342</v>
      </c>
      <c r="B38" s="168">
        <v>59</v>
      </c>
      <c r="C38" s="169">
        <f>C33-C37</f>
        <v>1641449.68</v>
      </c>
    </row>
    <row r="39" spans="1:3" ht="18" customHeight="1" x14ac:dyDescent="0.15">
      <c r="A39" s="167" t="s">
        <v>343</v>
      </c>
      <c r="B39" s="168">
        <v>60</v>
      </c>
      <c r="C39" s="171">
        <v>0</v>
      </c>
    </row>
    <row r="40" spans="1:3" ht="18" customHeight="1" x14ac:dyDescent="0.15">
      <c r="A40" s="167" t="s">
        <v>344</v>
      </c>
      <c r="B40" s="168">
        <v>61</v>
      </c>
      <c r="C40" s="169">
        <v>308090.35000000009</v>
      </c>
    </row>
    <row r="41" spans="1:3" ht="18" customHeight="1" x14ac:dyDescent="0.15">
      <c r="A41" s="507" t="s">
        <v>345</v>
      </c>
      <c r="B41" s="508"/>
      <c r="C41" s="508"/>
    </row>
    <row r="42" spans="1:3" ht="16.5" customHeight="1" x14ac:dyDescent="0.15"/>
  </sheetData>
  <mergeCells count="3">
    <mergeCell ref="A1:C1"/>
    <mergeCell ref="A3:B3"/>
    <mergeCell ref="A41:C41"/>
  </mergeCells>
  <phoneticPr fontId="62" type="noConversion"/>
  <dataValidations count="1">
    <dataValidation type="list" errorStyle="warning" showDropDown="1" showInputMessage="1" showErrorMessage="1" errorTitle="科易查账系统" error="修改此数据后将不自动生成数据，你确定需要修改此数据？" sqref="A3">
      <formula1>".。。。。"</formula1>
    </dataValidation>
  </dataValidations>
  <printOptions horizontalCentered="1"/>
  <pageMargins left="0.56000000000000005" right="0.53" top="0.67" bottom="0.47" header="0.51" footer="0.2"/>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2:I336"/>
  <sheetViews>
    <sheetView zoomScaleSheetLayoutView="100" workbookViewId="0">
      <pane ySplit="5" topLeftCell="A309" activePane="bottomLeft" state="frozen"/>
      <selection pane="bottomLeft" activeCell="L330" sqref="L330"/>
    </sheetView>
  </sheetViews>
  <sheetFormatPr defaultRowHeight="14.25" x14ac:dyDescent="0.15"/>
  <cols>
    <col min="1" max="1" width="2.625" style="5" customWidth="1"/>
    <col min="2" max="2" width="14.125" style="128" customWidth="1"/>
    <col min="3" max="3" width="22.625" style="5" customWidth="1"/>
    <col min="4" max="4" width="13.875" style="5" customWidth="1"/>
    <col min="5" max="5" width="14.875" style="5" customWidth="1"/>
    <col min="6" max="6" width="15.875" style="5" customWidth="1"/>
    <col min="7" max="7" width="13.625" style="5" customWidth="1"/>
    <col min="8" max="8" width="13.5" style="5" customWidth="1"/>
    <col min="9" max="9" width="14.625" style="5" customWidth="1"/>
    <col min="10" max="16384" width="9" style="5"/>
  </cols>
  <sheetData>
    <row r="2" spans="2:9" ht="25.5" x14ac:dyDescent="0.15">
      <c r="B2" s="509" t="s">
        <v>346</v>
      </c>
      <c r="C2" s="510"/>
      <c r="D2" s="510"/>
      <c r="E2" s="510"/>
      <c r="F2" s="510"/>
      <c r="G2" s="510"/>
      <c r="H2" s="510"/>
      <c r="I2" s="510"/>
    </row>
    <row r="3" spans="2:9" s="1" customFormat="1" ht="15.75" customHeight="1" x14ac:dyDescent="0.15">
      <c r="B3" s="129" t="str">
        <f>CONCATENATE(报表目录!B3,报表目录!D3)</f>
        <v>单位名称：广州市金丝带特殊儿童家长互助中心</v>
      </c>
      <c r="C3" s="7"/>
      <c r="D3" s="7"/>
      <c r="E3" s="7"/>
      <c r="F3" s="8" t="str">
        <f>CONCATENATE(报表目录!B5,报表目录!D5)</f>
        <v>会计期间：2016-01-01-2016-12-31</v>
      </c>
      <c r="G3" s="7"/>
      <c r="H3" s="7"/>
      <c r="I3" s="28" t="str">
        <f>CONCATENATE(报表目录!B6,报表目录!D6)</f>
        <v>货币单位：元</v>
      </c>
    </row>
    <row r="4" spans="2:9" s="1" customFormat="1" ht="15.75" customHeight="1" x14ac:dyDescent="0.15">
      <c r="B4" s="523" t="s">
        <v>153</v>
      </c>
      <c r="C4" s="480" t="s">
        <v>347</v>
      </c>
      <c r="D4" s="511" t="s">
        <v>185</v>
      </c>
      <c r="E4" s="512"/>
      <c r="F4" s="512"/>
      <c r="G4" s="512" t="s">
        <v>186</v>
      </c>
      <c r="H4" s="512"/>
      <c r="I4" s="512"/>
    </row>
    <row r="5" spans="2:9" s="1" customFormat="1" ht="15.75" customHeight="1" x14ac:dyDescent="0.15">
      <c r="B5" s="523"/>
      <c r="C5" s="480"/>
      <c r="D5" s="130" t="s">
        <v>282</v>
      </c>
      <c r="E5" s="12" t="s">
        <v>283</v>
      </c>
      <c r="F5" s="12" t="s">
        <v>284</v>
      </c>
      <c r="G5" s="12" t="s">
        <v>282</v>
      </c>
      <c r="H5" s="12" t="s">
        <v>283</v>
      </c>
      <c r="I5" s="12" t="s">
        <v>284</v>
      </c>
    </row>
    <row r="6" spans="2:9" s="1" customFormat="1" ht="16.5" customHeight="1" x14ac:dyDescent="0.15">
      <c r="B6" s="513" t="s">
        <v>348</v>
      </c>
      <c r="C6" s="514"/>
      <c r="D6" s="131"/>
      <c r="E6" s="132"/>
      <c r="F6" s="133"/>
      <c r="G6" s="134"/>
      <c r="H6" s="134"/>
      <c r="I6" s="141"/>
    </row>
    <row r="7" spans="2:9" s="1" customFormat="1" ht="14.25" customHeight="1" x14ac:dyDescent="0.15">
      <c r="B7" s="135">
        <v>1.1000000000000001</v>
      </c>
      <c r="C7" s="136" t="s">
        <v>349</v>
      </c>
      <c r="D7" s="137"/>
      <c r="E7" s="138"/>
      <c r="F7" s="139">
        <f>D7+E7</f>
        <v>0</v>
      </c>
      <c r="G7" s="137"/>
      <c r="H7" s="138">
        <v>5000</v>
      </c>
      <c r="I7" s="139">
        <f>G7+H7</f>
        <v>5000</v>
      </c>
    </row>
    <row r="8" spans="2:9" s="1" customFormat="1" ht="15.75" customHeight="1" x14ac:dyDescent="0.15">
      <c r="B8" s="135">
        <v>1.2</v>
      </c>
      <c r="C8" s="136" t="s">
        <v>350</v>
      </c>
      <c r="D8" s="137"/>
      <c r="E8" s="138"/>
      <c r="F8" s="139">
        <f t="shared" ref="F8:F39" si="0">D8+E8</f>
        <v>0</v>
      </c>
      <c r="G8" s="137"/>
      <c r="H8" s="138">
        <v>500</v>
      </c>
      <c r="I8" s="139">
        <f t="shared" ref="I8:I21" si="1">G8+H8</f>
        <v>500</v>
      </c>
    </row>
    <row r="9" spans="2:9" s="1" customFormat="1" ht="24.75" customHeight="1" x14ac:dyDescent="0.15">
      <c r="B9" s="135">
        <v>1.2999999999999998</v>
      </c>
      <c r="C9" s="136" t="s">
        <v>351</v>
      </c>
      <c r="D9" s="138"/>
      <c r="E9" s="48"/>
      <c r="F9" s="139">
        <f t="shared" si="0"/>
        <v>0</v>
      </c>
      <c r="G9" s="138">
        <v>60000</v>
      </c>
      <c r="H9" s="48"/>
      <c r="I9" s="139">
        <f t="shared" si="1"/>
        <v>60000</v>
      </c>
    </row>
    <row r="10" spans="2:9" s="1" customFormat="1" ht="24.75" customHeight="1" x14ac:dyDescent="0.15">
      <c r="B10" s="135">
        <v>1.3999999999999997</v>
      </c>
      <c r="C10" s="136" t="s">
        <v>352</v>
      </c>
      <c r="D10" s="138"/>
      <c r="E10" s="48"/>
      <c r="F10" s="139">
        <f t="shared" si="0"/>
        <v>0</v>
      </c>
      <c r="G10" s="138">
        <v>300</v>
      </c>
      <c r="H10" s="48"/>
      <c r="I10" s="139">
        <f t="shared" si="1"/>
        <v>300</v>
      </c>
    </row>
    <row r="11" spans="2:9" s="1" customFormat="1" ht="24.75" customHeight="1" x14ac:dyDescent="0.15">
      <c r="B11" s="135">
        <v>1.4999999999999996</v>
      </c>
      <c r="C11" s="136" t="s">
        <v>353</v>
      </c>
      <c r="D11" s="138"/>
      <c r="E11" s="48"/>
      <c r="F11" s="139">
        <f t="shared" si="0"/>
        <v>0</v>
      </c>
      <c r="G11" s="138">
        <v>120</v>
      </c>
      <c r="H11" s="48"/>
      <c r="I11" s="139">
        <f t="shared" si="1"/>
        <v>120</v>
      </c>
    </row>
    <row r="12" spans="2:9" s="1" customFormat="1" ht="24.75" customHeight="1" x14ac:dyDescent="0.15">
      <c r="B12" s="135">
        <v>1.5999999999999994</v>
      </c>
      <c r="C12" s="136" t="s">
        <v>354</v>
      </c>
      <c r="D12" s="138"/>
      <c r="E12" s="48"/>
      <c r="F12" s="139">
        <f t="shared" si="0"/>
        <v>0</v>
      </c>
      <c r="G12" s="138">
        <v>239312.64000000001</v>
      </c>
      <c r="H12" s="48"/>
      <c r="I12" s="139">
        <f t="shared" si="1"/>
        <v>239312.64000000001</v>
      </c>
    </row>
    <row r="13" spans="2:9" s="1" customFormat="1" ht="24.75" customHeight="1" x14ac:dyDescent="0.15">
      <c r="B13" s="135">
        <v>1.6999999999999993</v>
      </c>
      <c r="C13" s="136" t="s">
        <v>355</v>
      </c>
      <c r="D13" s="138"/>
      <c r="E13" s="48"/>
      <c r="F13" s="139">
        <f t="shared" si="0"/>
        <v>0</v>
      </c>
      <c r="G13" s="138">
        <v>4800</v>
      </c>
      <c r="H13" s="48"/>
      <c r="I13" s="139">
        <f t="shared" si="1"/>
        <v>4800</v>
      </c>
    </row>
    <row r="14" spans="2:9" s="1" customFormat="1" ht="24.75" customHeight="1" x14ac:dyDescent="0.15">
      <c r="B14" s="135">
        <v>1.7999999999999992</v>
      </c>
      <c r="C14" s="136" t="s">
        <v>356</v>
      </c>
      <c r="D14" s="138"/>
      <c r="E14" s="48"/>
      <c r="F14" s="139">
        <f t="shared" si="0"/>
        <v>0</v>
      </c>
      <c r="G14" s="138">
        <v>31400</v>
      </c>
      <c r="H14" s="48"/>
      <c r="I14" s="139">
        <f t="shared" si="1"/>
        <v>31400</v>
      </c>
    </row>
    <row r="15" spans="2:9" s="1" customFormat="1" ht="24.75" customHeight="1" x14ac:dyDescent="0.15">
      <c r="B15" s="135">
        <v>1.899999999999999</v>
      </c>
      <c r="C15" s="136" t="s">
        <v>357</v>
      </c>
      <c r="D15" s="138"/>
      <c r="E15" s="48"/>
      <c r="F15" s="139">
        <f t="shared" si="0"/>
        <v>0</v>
      </c>
      <c r="G15" s="138">
        <v>60</v>
      </c>
      <c r="H15" s="48"/>
      <c r="I15" s="139">
        <f t="shared" si="1"/>
        <v>60</v>
      </c>
    </row>
    <row r="16" spans="2:9" s="1" customFormat="1" ht="24.75" customHeight="1" x14ac:dyDescent="0.15">
      <c r="B16" s="135" t="s">
        <v>358</v>
      </c>
      <c r="C16" s="136" t="s">
        <v>359</v>
      </c>
      <c r="D16" s="138"/>
      <c r="E16" s="48"/>
      <c r="F16" s="139">
        <f t="shared" si="0"/>
        <v>0</v>
      </c>
      <c r="G16" s="138">
        <v>30</v>
      </c>
      <c r="H16" s="48"/>
      <c r="I16" s="139">
        <f t="shared" si="1"/>
        <v>30</v>
      </c>
    </row>
    <row r="17" spans="2:9" s="1" customFormat="1" ht="24.75" customHeight="1" x14ac:dyDescent="0.15">
      <c r="B17" s="135" t="s">
        <v>360</v>
      </c>
      <c r="C17" s="136" t="s">
        <v>361</v>
      </c>
      <c r="D17" s="137"/>
      <c r="E17" s="138"/>
      <c r="F17" s="139">
        <f t="shared" si="0"/>
        <v>0</v>
      </c>
      <c r="G17" s="137"/>
      <c r="H17" s="138">
        <v>10000</v>
      </c>
      <c r="I17" s="139">
        <f t="shared" si="1"/>
        <v>10000</v>
      </c>
    </row>
    <row r="18" spans="2:9" s="1" customFormat="1" ht="24.75" customHeight="1" x14ac:dyDescent="0.15">
      <c r="B18" s="135" t="s">
        <v>362</v>
      </c>
      <c r="C18" s="136" t="s">
        <v>363</v>
      </c>
      <c r="D18" s="138"/>
      <c r="E18" s="48"/>
      <c r="F18" s="139">
        <f t="shared" si="0"/>
        <v>0</v>
      </c>
      <c r="G18" s="138">
        <v>1336</v>
      </c>
      <c r="H18" s="48"/>
      <c r="I18" s="139">
        <f t="shared" si="1"/>
        <v>1336</v>
      </c>
    </row>
    <row r="19" spans="2:9" s="1" customFormat="1" ht="24.75" customHeight="1" x14ac:dyDescent="0.15">
      <c r="B19" s="135" t="s">
        <v>364</v>
      </c>
      <c r="C19" s="136" t="s">
        <v>365</v>
      </c>
      <c r="D19" s="137"/>
      <c r="E19" s="138"/>
      <c r="F19" s="139">
        <f t="shared" si="0"/>
        <v>0</v>
      </c>
      <c r="G19" s="137"/>
      <c r="H19" s="138">
        <v>7205.6</v>
      </c>
      <c r="I19" s="139">
        <f t="shared" si="1"/>
        <v>7205.6</v>
      </c>
    </row>
    <row r="20" spans="2:9" s="1" customFormat="1" ht="24.75" customHeight="1" x14ac:dyDescent="0.15">
      <c r="B20" s="135" t="s">
        <v>366</v>
      </c>
      <c r="C20" s="136" t="s">
        <v>367</v>
      </c>
      <c r="D20" s="138"/>
      <c r="E20" s="48"/>
      <c r="F20" s="139">
        <f t="shared" si="0"/>
        <v>0</v>
      </c>
      <c r="G20" s="138">
        <v>50000</v>
      </c>
      <c r="H20" s="48"/>
      <c r="I20" s="139">
        <f t="shared" si="1"/>
        <v>50000</v>
      </c>
    </row>
    <row r="21" spans="2:9" s="1" customFormat="1" ht="24.75" customHeight="1" x14ac:dyDescent="0.15">
      <c r="B21" s="135" t="s">
        <v>368</v>
      </c>
      <c r="C21" s="136" t="s">
        <v>369</v>
      </c>
      <c r="D21" s="138"/>
      <c r="E21" s="48"/>
      <c r="F21" s="139">
        <f t="shared" si="0"/>
        <v>0</v>
      </c>
      <c r="G21" s="138">
        <v>40</v>
      </c>
      <c r="H21" s="48"/>
      <c r="I21" s="139">
        <f t="shared" si="1"/>
        <v>40</v>
      </c>
    </row>
    <row r="22" spans="2:9" s="1" customFormat="1" ht="24.75" customHeight="1" x14ac:dyDescent="0.15">
      <c r="B22" s="135" t="s">
        <v>370</v>
      </c>
      <c r="C22" s="136" t="s">
        <v>371</v>
      </c>
      <c r="D22" s="137"/>
      <c r="E22" s="138"/>
      <c r="F22" s="139">
        <f t="shared" si="0"/>
        <v>0</v>
      </c>
      <c r="G22" s="137"/>
      <c r="H22" s="138">
        <v>15447.5</v>
      </c>
      <c r="I22" s="139">
        <f t="shared" ref="I22:I38" si="2">G22+H22</f>
        <v>15447.5</v>
      </c>
    </row>
    <row r="23" spans="2:9" s="1" customFormat="1" ht="22.5" x14ac:dyDescent="0.15">
      <c r="B23" s="135" t="s">
        <v>372</v>
      </c>
      <c r="C23" s="136" t="s">
        <v>373</v>
      </c>
      <c r="D23" s="137"/>
      <c r="E23" s="138"/>
      <c r="F23" s="139">
        <f t="shared" si="0"/>
        <v>0</v>
      </c>
      <c r="G23" s="137"/>
      <c r="H23" s="138">
        <v>51449.04</v>
      </c>
      <c r="I23" s="139">
        <f t="shared" si="2"/>
        <v>51449.04</v>
      </c>
    </row>
    <row r="24" spans="2:9" s="1" customFormat="1" ht="12" x14ac:dyDescent="0.15">
      <c r="B24" s="135" t="s">
        <v>374</v>
      </c>
      <c r="C24" s="140" t="s">
        <v>375</v>
      </c>
      <c r="D24" s="137"/>
      <c r="E24" s="138"/>
      <c r="F24" s="139">
        <f t="shared" si="0"/>
        <v>0</v>
      </c>
      <c r="G24" s="137"/>
      <c r="H24" s="138">
        <v>500</v>
      </c>
      <c r="I24" s="139">
        <f t="shared" si="2"/>
        <v>500</v>
      </c>
    </row>
    <row r="25" spans="2:9" s="1" customFormat="1" ht="12" x14ac:dyDescent="0.15">
      <c r="B25" s="135" t="s">
        <v>376</v>
      </c>
      <c r="C25" s="140" t="s">
        <v>377</v>
      </c>
      <c r="D25" s="138"/>
      <c r="E25" s="48"/>
      <c r="F25" s="139">
        <f t="shared" si="0"/>
        <v>0</v>
      </c>
      <c r="G25" s="138">
        <v>300</v>
      </c>
      <c r="H25" s="48"/>
      <c r="I25" s="139">
        <f t="shared" si="2"/>
        <v>300</v>
      </c>
    </row>
    <row r="26" spans="2:9" s="1" customFormat="1" ht="12" x14ac:dyDescent="0.15">
      <c r="B26" s="135" t="s">
        <v>378</v>
      </c>
      <c r="C26" s="140" t="s">
        <v>379</v>
      </c>
      <c r="D26" s="138"/>
      <c r="E26" s="48"/>
      <c r="F26" s="139">
        <f t="shared" si="0"/>
        <v>0</v>
      </c>
      <c r="G26" s="138">
        <v>100</v>
      </c>
      <c r="H26" s="48"/>
      <c r="I26" s="139">
        <f t="shared" si="2"/>
        <v>100</v>
      </c>
    </row>
    <row r="27" spans="2:9" s="1" customFormat="1" ht="12" x14ac:dyDescent="0.15">
      <c r="B27" s="135" t="s">
        <v>380</v>
      </c>
      <c r="C27" s="140" t="s">
        <v>381</v>
      </c>
      <c r="D27" s="138"/>
      <c r="E27" s="48"/>
      <c r="F27" s="139">
        <f t="shared" si="0"/>
        <v>0</v>
      </c>
      <c r="G27" s="138">
        <v>100</v>
      </c>
      <c r="H27" s="48"/>
      <c r="I27" s="139">
        <f t="shared" si="2"/>
        <v>100</v>
      </c>
    </row>
    <row r="28" spans="2:9" s="1" customFormat="1" ht="12" x14ac:dyDescent="0.15">
      <c r="B28" s="135" t="s">
        <v>382</v>
      </c>
      <c r="C28" s="140" t="s">
        <v>383</v>
      </c>
      <c r="D28" s="138"/>
      <c r="E28" s="48"/>
      <c r="F28" s="139">
        <f t="shared" si="0"/>
        <v>0</v>
      </c>
      <c r="G28" s="138">
        <v>90</v>
      </c>
      <c r="H28" s="48"/>
      <c r="I28" s="139">
        <f t="shared" si="2"/>
        <v>90</v>
      </c>
    </row>
    <row r="29" spans="2:9" s="1" customFormat="1" ht="12" x14ac:dyDescent="0.15">
      <c r="B29" s="135" t="s">
        <v>384</v>
      </c>
      <c r="C29" s="140" t="s">
        <v>385</v>
      </c>
      <c r="D29" s="138"/>
      <c r="E29" s="48"/>
      <c r="F29" s="139">
        <f t="shared" si="0"/>
        <v>0</v>
      </c>
      <c r="G29" s="138">
        <v>1000</v>
      </c>
      <c r="H29" s="48"/>
      <c r="I29" s="139">
        <f t="shared" si="2"/>
        <v>1000</v>
      </c>
    </row>
    <row r="30" spans="2:9" s="1" customFormat="1" ht="12" x14ac:dyDescent="0.15">
      <c r="B30" s="135" t="s">
        <v>386</v>
      </c>
      <c r="C30" s="136" t="s">
        <v>387</v>
      </c>
      <c r="D30" s="138"/>
      <c r="E30" s="48"/>
      <c r="F30" s="139">
        <f t="shared" si="0"/>
        <v>0</v>
      </c>
      <c r="G30" s="138">
        <v>1112.3</v>
      </c>
      <c r="H30" s="48"/>
      <c r="I30" s="139">
        <f t="shared" si="2"/>
        <v>1112.3</v>
      </c>
    </row>
    <row r="31" spans="2:9" s="1" customFormat="1" ht="12" x14ac:dyDescent="0.15">
      <c r="B31" s="135" t="s">
        <v>388</v>
      </c>
      <c r="C31" s="136" t="s">
        <v>389</v>
      </c>
      <c r="D31" s="138"/>
      <c r="E31" s="48"/>
      <c r="F31" s="139">
        <f t="shared" si="0"/>
        <v>0</v>
      </c>
      <c r="G31" s="138">
        <v>500</v>
      </c>
      <c r="H31" s="48"/>
      <c r="I31" s="139">
        <f t="shared" si="2"/>
        <v>500</v>
      </c>
    </row>
    <row r="32" spans="2:9" s="1" customFormat="1" ht="12" x14ac:dyDescent="0.15">
      <c r="B32" s="135" t="s">
        <v>390</v>
      </c>
      <c r="C32" s="136" t="s">
        <v>391</v>
      </c>
      <c r="D32" s="137"/>
      <c r="E32" s="138"/>
      <c r="F32" s="139">
        <f t="shared" si="0"/>
        <v>0</v>
      </c>
      <c r="G32" s="137"/>
      <c r="H32" s="138">
        <v>500</v>
      </c>
      <c r="I32" s="139">
        <f t="shared" si="2"/>
        <v>500</v>
      </c>
    </row>
    <row r="33" spans="2:9" s="1" customFormat="1" ht="12" x14ac:dyDescent="0.15">
      <c r="B33" s="135" t="s">
        <v>392</v>
      </c>
      <c r="C33" s="136" t="s">
        <v>393</v>
      </c>
      <c r="D33" s="137"/>
      <c r="E33" s="138"/>
      <c r="F33" s="139">
        <f t="shared" si="0"/>
        <v>0</v>
      </c>
      <c r="G33" s="137"/>
      <c r="H33" s="138">
        <v>600</v>
      </c>
      <c r="I33" s="139">
        <f t="shared" si="2"/>
        <v>600</v>
      </c>
    </row>
    <row r="34" spans="2:9" s="1" customFormat="1" ht="12" x14ac:dyDescent="0.15">
      <c r="B34" s="135" t="s">
        <v>394</v>
      </c>
      <c r="C34" s="136" t="s">
        <v>395</v>
      </c>
      <c r="D34" s="137"/>
      <c r="E34" s="138"/>
      <c r="F34" s="139">
        <f t="shared" si="0"/>
        <v>0</v>
      </c>
      <c r="G34" s="137"/>
      <c r="H34" s="138">
        <v>600</v>
      </c>
      <c r="I34" s="139">
        <f t="shared" si="2"/>
        <v>600</v>
      </c>
    </row>
    <row r="35" spans="2:9" s="1" customFormat="1" ht="12" x14ac:dyDescent="0.15">
      <c r="B35" s="135" t="s">
        <v>396</v>
      </c>
      <c r="C35" s="136" t="s">
        <v>397</v>
      </c>
      <c r="D35" s="138"/>
      <c r="E35" s="48"/>
      <c r="F35" s="139">
        <f t="shared" si="0"/>
        <v>0</v>
      </c>
      <c r="G35" s="138">
        <v>150</v>
      </c>
      <c r="H35" s="48"/>
      <c r="I35" s="139">
        <f t="shared" si="2"/>
        <v>150</v>
      </c>
    </row>
    <row r="36" spans="2:9" s="1" customFormat="1" ht="12" x14ac:dyDescent="0.15">
      <c r="B36" s="135" t="s">
        <v>398</v>
      </c>
      <c r="C36" s="136" t="s">
        <v>399</v>
      </c>
      <c r="D36" s="138"/>
      <c r="E36" s="48"/>
      <c r="F36" s="139">
        <f t="shared" si="0"/>
        <v>0</v>
      </c>
      <c r="G36" s="138">
        <v>5000</v>
      </c>
      <c r="H36" s="48"/>
      <c r="I36" s="139">
        <f t="shared" si="2"/>
        <v>5000</v>
      </c>
    </row>
    <row r="37" spans="2:9" s="1" customFormat="1" ht="12" x14ac:dyDescent="0.15">
      <c r="B37" s="135" t="s">
        <v>400</v>
      </c>
      <c r="C37" s="136" t="s">
        <v>401</v>
      </c>
      <c r="D37" s="137"/>
      <c r="E37" s="138"/>
      <c r="F37" s="139">
        <f t="shared" si="0"/>
        <v>0</v>
      </c>
      <c r="G37" s="137"/>
      <c r="H37" s="138">
        <v>1000</v>
      </c>
      <c r="I37" s="139">
        <f t="shared" si="2"/>
        <v>1000</v>
      </c>
    </row>
    <row r="38" spans="2:9" s="1" customFormat="1" ht="12" x14ac:dyDescent="0.15">
      <c r="B38" s="135" t="s">
        <v>402</v>
      </c>
      <c r="C38" s="136" t="s">
        <v>403</v>
      </c>
      <c r="D38" s="137"/>
      <c r="E38" s="138"/>
      <c r="F38" s="139">
        <f t="shared" si="0"/>
        <v>0</v>
      </c>
      <c r="G38" s="137"/>
      <c r="H38" s="138">
        <v>1200</v>
      </c>
      <c r="I38" s="139">
        <f t="shared" si="2"/>
        <v>1200</v>
      </c>
    </row>
    <row r="39" spans="2:9" s="1" customFormat="1" ht="12" x14ac:dyDescent="0.15">
      <c r="B39" s="135" t="s">
        <v>404</v>
      </c>
      <c r="C39" s="136" t="s">
        <v>405</v>
      </c>
      <c r="D39" s="137"/>
      <c r="E39" s="138"/>
      <c r="F39" s="139">
        <f t="shared" si="0"/>
        <v>0</v>
      </c>
      <c r="G39" s="137"/>
      <c r="H39" s="138">
        <v>750</v>
      </c>
      <c r="I39" s="139">
        <f t="shared" ref="I39:I51" si="3">G39+H39</f>
        <v>750</v>
      </c>
    </row>
    <row r="40" spans="2:9" s="1" customFormat="1" ht="12" x14ac:dyDescent="0.15">
      <c r="B40" s="135" t="s">
        <v>406</v>
      </c>
      <c r="C40" s="136" t="s">
        <v>407</v>
      </c>
      <c r="D40" s="137"/>
      <c r="E40" s="138"/>
      <c r="F40" s="139">
        <f t="shared" ref="F40:F71" si="4">D40+E40</f>
        <v>0</v>
      </c>
      <c r="G40" s="137"/>
      <c r="H40" s="138">
        <v>1300</v>
      </c>
      <c r="I40" s="139">
        <f t="shared" si="3"/>
        <v>1300</v>
      </c>
    </row>
    <row r="41" spans="2:9" s="1" customFormat="1" ht="12" x14ac:dyDescent="0.15">
      <c r="B41" s="135" t="s">
        <v>408</v>
      </c>
      <c r="C41" s="136" t="s">
        <v>409</v>
      </c>
      <c r="D41" s="137"/>
      <c r="E41" s="138"/>
      <c r="F41" s="139">
        <f t="shared" si="4"/>
        <v>0</v>
      </c>
      <c r="G41" s="137"/>
      <c r="H41" s="138">
        <v>450</v>
      </c>
      <c r="I41" s="139">
        <f t="shared" si="3"/>
        <v>450</v>
      </c>
    </row>
    <row r="42" spans="2:9" s="1" customFormat="1" ht="12" x14ac:dyDescent="0.15">
      <c r="B42" s="135" t="s">
        <v>410</v>
      </c>
      <c r="C42" s="136" t="s">
        <v>411</v>
      </c>
      <c r="D42" s="138"/>
      <c r="E42" s="48"/>
      <c r="F42" s="139">
        <f t="shared" si="4"/>
        <v>0</v>
      </c>
      <c r="G42" s="138">
        <v>100</v>
      </c>
      <c r="H42" s="48"/>
      <c r="I42" s="139">
        <f t="shared" si="3"/>
        <v>100</v>
      </c>
    </row>
    <row r="43" spans="2:9" s="1" customFormat="1" ht="12" x14ac:dyDescent="0.15">
      <c r="B43" s="135" t="s">
        <v>412</v>
      </c>
      <c r="C43" s="136" t="s">
        <v>413</v>
      </c>
      <c r="D43" s="138"/>
      <c r="E43" s="48"/>
      <c r="F43" s="139">
        <f t="shared" si="4"/>
        <v>0</v>
      </c>
      <c r="G43" s="138">
        <v>100</v>
      </c>
      <c r="H43" s="48"/>
      <c r="I43" s="139">
        <f t="shared" si="3"/>
        <v>100</v>
      </c>
    </row>
    <row r="44" spans="2:9" s="1" customFormat="1" ht="22.5" x14ac:dyDescent="0.15">
      <c r="B44" s="135" t="s">
        <v>414</v>
      </c>
      <c r="C44" s="136" t="s">
        <v>415</v>
      </c>
      <c r="D44" s="138"/>
      <c r="E44" s="48"/>
      <c r="F44" s="139">
        <f t="shared" si="4"/>
        <v>0</v>
      </c>
      <c r="G44" s="138">
        <v>1000</v>
      </c>
      <c r="H44" s="48"/>
      <c r="I44" s="139">
        <f t="shared" si="3"/>
        <v>1000</v>
      </c>
    </row>
    <row r="45" spans="2:9" s="1" customFormat="1" ht="12" x14ac:dyDescent="0.15">
      <c r="B45" s="135" t="s">
        <v>416</v>
      </c>
      <c r="C45" s="136" t="s">
        <v>417</v>
      </c>
      <c r="D45" s="138"/>
      <c r="E45" s="48"/>
      <c r="F45" s="139">
        <f t="shared" si="4"/>
        <v>0</v>
      </c>
      <c r="G45" s="138">
        <v>1000</v>
      </c>
      <c r="H45" s="48"/>
      <c r="I45" s="139">
        <f t="shared" si="3"/>
        <v>1000</v>
      </c>
    </row>
    <row r="46" spans="2:9" s="1" customFormat="1" ht="12" x14ac:dyDescent="0.15">
      <c r="B46" s="135" t="s">
        <v>418</v>
      </c>
      <c r="C46" s="136" t="s">
        <v>419</v>
      </c>
      <c r="D46" s="138"/>
      <c r="E46" s="48"/>
      <c r="F46" s="139">
        <f t="shared" si="4"/>
        <v>0</v>
      </c>
      <c r="G46" s="138">
        <v>300</v>
      </c>
      <c r="H46" s="48"/>
      <c r="I46" s="139">
        <f t="shared" si="3"/>
        <v>300</v>
      </c>
    </row>
    <row r="47" spans="2:9" s="1" customFormat="1" ht="12" x14ac:dyDescent="0.15">
      <c r="B47" s="135" t="s">
        <v>420</v>
      </c>
      <c r="C47" s="136" t="s">
        <v>421</v>
      </c>
      <c r="D47" s="138"/>
      <c r="E47" s="48"/>
      <c r="F47" s="139">
        <f t="shared" si="4"/>
        <v>0</v>
      </c>
      <c r="G47" s="138">
        <v>200</v>
      </c>
      <c r="H47" s="48"/>
      <c r="I47" s="139">
        <f t="shared" si="3"/>
        <v>200</v>
      </c>
    </row>
    <row r="48" spans="2:9" s="1" customFormat="1" ht="12" x14ac:dyDescent="0.15">
      <c r="B48" s="135" t="s">
        <v>422</v>
      </c>
      <c r="C48" s="140" t="s">
        <v>423</v>
      </c>
      <c r="D48" s="138"/>
      <c r="E48" s="48"/>
      <c r="F48" s="139">
        <f t="shared" si="4"/>
        <v>0</v>
      </c>
      <c r="G48" s="138">
        <v>600</v>
      </c>
      <c r="H48" s="48"/>
      <c r="I48" s="139">
        <f t="shared" si="3"/>
        <v>600</v>
      </c>
    </row>
    <row r="49" spans="2:9" s="1" customFormat="1" ht="12" x14ac:dyDescent="0.15">
      <c r="B49" s="135" t="s">
        <v>424</v>
      </c>
      <c r="C49" s="140" t="s">
        <v>425</v>
      </c>
      <c r="D49" s="138"/>
      <c r="E49" s="48"/>
      <c r="F49" s="139">
        <f t="shared" si="4"/>
        <v>0</v>
      </c>
      <c r="G49" s="138">
        <v>600</v>
      </c>
      <c r="H49" s="48"/>
      <c r="I49" s="139">
        <f t="shared" si="3"/>
        <v>600</v>
      </c>
    </row>
    <row r="50" spans="2:9" s="1" customFormat="1" ht="12" x14ac:dyDescent="0.15">
      <c r="B50" s="135" t="s">
        <v>426</v>
      </c>
      <c r="C50" s="140" t="s">
        <v>427</v>
      </c>
      <c r="D50" s="138"/>
      <c r="E50" s="48"/>
      <c r="F50" s="139">
        <f t="shared" si="4"/>
        <v>0</v>
      </c>
      <c r="G50" s="138">
        <v>200</v>
      </c>
      <c r="H50" s="48"/>
      <c r="I50" s="139">
        <f t="shared" si="3"/>
        <v>200</v>
      </c>
    </row>
    <row r="51" spans="2:9" s="1" customFormat="1" ht="12" x14ac:dyDescent="0.15">
      <c r="B51" s="135" t="s">
        <v>428</v>
      </c>
      <c r="C51" s="140" t="s">
        <v>429</v>
      </c>
      <c r="D51" s="138"/>
      <c r="E51" s="48"/>
      <c r="F51" s="139">
        <f t="shared" si="4"/>
        <v>0</v>
      </c>
      <c r="G51" s="138">
        <v>500</v>
      </c>
      <c r="H51" s="48"/>
      <c r="I51" s="139">
        <f t="shared" si="3"/>
        <v>500</v>
      </c>
    </row>
    <row r="52" spans="2:9" s="1" customFormat="1" ht="12" x14ac:dyDescent="0.15">
      <c r="B52" s="135" t="s">
        <v>430</v>
      </c>
      <c r="C52" s="140" t="s">
        <v>431</v>
      </c>
      <c r="D52" s="138"/>
      <c r="E52" s="48"/>
      <c r="F52" s="139">
        <f t="shared" si="4"/>
        <v>0</v>
      </c>
      <c r="G52" s="138">
        <v>1000</v>
      </c>
      <c r="H52" s="48"/>
      <c r="I52" s="139">
        <f t="shared" ref="I52:I63" si="5">G52+H52</f>
        <v>1000</v>
      </c>
    </row>
    <row r="53" spans="2:9" s="1" customFormat="1" ht="12" x14ac:dyDescent="0.15">
      <c r="B53" s="135" t="s">
        <v>432</v>
      </c>
      <c r="C53" s="140" t="s">
        <v>433</v>
      </c>
      <c r="D53" s="138"/>
      <c r="E53" s="48"/>
      <c r="F53" s="139">
        <f t="shared" si="4"/>
        <v>0</v>
      </c>
      <c r="G53" s="138">
        <v>200</v>
      </c>
      <c r="H53" s="48"/>
      <c r="I53" s="139">
        <f t="shared" si="5"/>
        <v>200</v>
      </c>
    </row>
    <row r="54" spans="2:9" s="1" customFormat="1" ht="12" x14ac:dyDescent="0.15">
      <c r="B54" s="135" t="s">
        <v>434</v>
      </c>
      <c r="C54" s="140" t="s">
        <v>435</v>
      </c>
      <c r="D54" s="138"/>
      <c r="E54" s="48"/>
      <c r="F54" s="139">
        <f t="shared" si="4"/>
        <v>0</v>
      </c>
      <c r="G54" s="138">
        <v>2356</v>
      </c>
      <c r="H54" s="48"/>
      <c r="I54" s="139">
        <f t="shared" si="5"/>
        <v>2356</v>
      </c>
    </row>
    <row r="55" spans="2:9" s="1" customFormat="1" ht="12" x14ac:dyDescent="0.15">
      <c r="B55" s="135" t="s">
        <v>436</v>
      </c>
      <c r="C55" s="136" t="s">
        <v>437</v>
      </c>
      <c r="D55" s="138"/>
      <c r="E55" s="48"/>
      <c r="F55" s="139">
        <f t="shared" si="4"/>
        <v>0</v>
      </c>
      <c r="G55" s="138">
        <v>200</v>
      </c>
      <c r="H55" s="48"/>
      <c r="I55" s="139">
        <f t="shared" si="5"/>
        <v>200</v>
      </c>
    </row>
    <row r="56" spans="2:9" s="1" customFormat="1" ht="12" x14ac:dyDescent="0.15">
      <c r="B56" s="135" t="s">
        <v>438</v>
      </c>
      <c r="C56" s="136" t="s">
        <v>439</v>
      </c>
      <c r="D56" s="138"/>
      <c r="E56" s="48"/>
      <c r="F56" s="139">
        <f t="shared" si="4"/>
        <v>0</v>
      </c>
      <c r="G56" s="138">
        <v>100</v>
      </c>
      <c r="H56" s="48"/>
      <c r="I56" s="139">
        <f t="shared" si="5"/>
        <v>100</v>
      </c>
    </row>
    <row r="57" spans="2:9" s="1" customFormat="1" ht="12" x14ac:dyDescent="0.15">
      <c r="B57" s="135" t="s">
        <v>440</v>
      </c>
      <c r="C57" s="136" t="s">
        <v>441</v>
      </c>
      <c r="D57" s="138"/>
      <c r="E57" s="48"/>
      <c r="F57" s="139">
        <f t="shared" si="4"/>
        <v>0</v>
      </c>
      <c r="G57" s="138">
        <v>915</v>
      </c>
      <c r="H57" s="48"/>
      <c r="I57" s="139">
        <f t="shared" si="5"/>
        <v>915</v>
      </c>
    </row>
    <row r="58" spans="2:9" s="1" customFormat="1" ht="22.5" x14ac:dyDescent="0.15">
      <c r="B58" s="135" t="s">
        <v>442</v>
      </c>
      <c r="C58" s="136" t="s">
        <v>443</v>
      </c>
      <c r="D58" s="137"/>
      <c r="E58" s="138"/>
      <c r="F58" s="139">
        <f t="shared" si="4"/>
        <v>0</v>
      </c>
      <c r="G58" s="137"/>
      <c r="H58" s="138">
        <v>4436.5</v>
      </c>
      <c r="I58" s="139">
        <f t="shared" si="5"/>
        <v>4436.5</v>
      </c>
    </row>
    <row r="59" spans="2:9" s="1" customFormat="1" ht="12" x14ac:dyDescent="0.15">
      <c r="B59" s="135" t="s">
        <v>444</v>
      </c>
      <c r="C59" s="136" t="s">
        <v>349</v>
      </c>
      <c r="D59" s="137"/>
      <c r="E59" s="138"/>
      <c r="F59" s="139">
        <f t="shared" si="4"/>
        <v>0</v>
      </c>
      <c r="G59" s="137"/>
      <c r="H59" s="138">
        <v>1300</v>
      </c>
      <c r="I59" s="139">
        <f t="shared" si="5"/>
        <v>1300</v>
      </c>
    </row>
    <row r="60" spans="2:9" s="1" customFormat="1" ht="12" x14ac:dyDescent="0.15">
      <c r="B60" s="135" t="s">
        <v>445</v>
      </c>
      <c r="C60" s="136" t="s">
        <v>446</v>
      </c>
      <c r="D60" s="137"/>
      <c r="E60" s="138"/>
      <c r="F60" s="139">
        <f t="shared" si="4"/>
        <v>0</v>
      </c>
      <c r="G60" s="137"/>
      <c r="H60" s="138">
        <v>5000</v>
      </c>
      <c r="I60" s="139">
        <f t="shared" si="5"/>
        <v>5000</v>
      </c>
    </row>
    <row r="61" spans="2:9" s="1" customFormat="1" ht="22.5" x14ac:dyDescent="0.15">
      <c r="B61" s="135" t="s">
        <v>447</v>
      </c>
      <c r="C61" s="136" t="s">
        <v>448</v>
      </c>
      <c r="D61" s="137"/>
      <c r="E61" s="138"/>
      <c r="F61" s="139">
        <f t="shared" si="4"/>
        <v>0</v>
      </c>
      <c r="G61" s="137"/>
      <c r="H61" s="138">
        <v>1963</v>
      </c>
      <c r="I61" s="139">
        <f t="shared" si="5"/>
        <v>1963</v>
      </c>
    </row>
    <row r="62" spans="2:9" s="1" customFormat="1" ht="12" x14ac:dyDescent="0.15">
      <c r="B62" s="135" t="s">
        <v>449</v>
      </c>
      <c r="C62" s="136" t="s">
        <v>450</v>
      </c>
      <c r="D62" s="137"/>
      <c r="E62" s="138"/>
      <c r="F62" s="139">
        <f t="shared" si="4"/>
        <v>0</v>
      </c>
      <c r="G62" s="137"/>
      <c r="H62" s="138">
        <v>960</v>
      </c>
      <c r="I62" s="139">
        <f t="shared" si="5"/>
        <v>960</v>
      </c>
    </row>
    <row r="63" spans="2:9" s="1" customFormat="1" ht="12" x14ac:dyDescent="0.15">
      <c r="B63" s="135" t="s">
        <v>451</v>
      </c>
      <c r="C63" s="136" t="s">
        <v>452</v>
      </c>
      <c r="D63" s="138"/>
      <c r="E63" s="48"/>
      <c r="F63" s="139">
        <f t="shared" si="4"/>
        <v>0</v>
      </c>
      <c r="G63" s="138">
        <v>60</v>
      </c>
      <c r="H63" s="48"/>
      <c r="I63" s="139">
        <f t="shared" si="5"/>
        <v>60</v>
      </c>
    </row>
    <row r="64" spans="2:9" s="1" customFormat="1" ht="12" x14ac:dyDescent="0.15">
      <c r="B64" s="135" t="s">
        <v>453</v>
      </c>
      <c r="C64" s="136" t="s">
        <v>454</v>
      </c>
      <c r="D64" s="137"/>
      <c r="E64" s="138"/>
      <c r="F64" s="139">
        <f t="shared" si="4"/>
        <v>0</v>
      </c>
      <c r="G64" s="137"/>
      <c r="H64" s="138">
        <v>1400</v>
      </c>
      <c r="I64" s="139">
        <f t="shared" ref="I64:I95" si="6">G64+H64</f>
        <v>1400</v>
      </c>
    </row>
    <row r="65" spans="2:9" s="1" customFormat="1" ht="12" x14ac:dyDescent="0.15">
      <c r="B65" s="135" t="s">
        <v>455</v>
      </c>
      <c r="C65" s="136" t="s">
        <v>456</v>
      </c>
      <c r="D65" s="137"/>
      <c r="E65" s="138"/>
      <c r="F65" s="139">
        <f t="shared" si="4"/>
        <v>0</v>
      </c>
      <c r="G65" s="137"/>
      <c r="H65" s="138">
        <v>420</v>
      </c>
      <c r="I65" s="139">
        <f t="shared" si="6"/>
        <v>420</v>
      </c>
    </row>
    <row r="66" spans="2:9" s="1" customFormat="1" ht="12" x14ac:dyDescent="0.15">
      <c r="B66" s="135" t="s">
        <v>457</v>
      </c>
      <c r="C66" s="136" t="s">
        <v>458</v>
      </c>
      <c r="D66" s="137"/>
      <c r="E66" s="138"/>
      <c r="F66" s="139">
        <f t="shared" si="4"/>
        <v>0</v>
      </c>
      <c r="G66" s="137"/>
      <c r="H66" s="138">
        <v>600</v>
      </c>
      <c r="I66" s="139">
        <f t="shared" si="6"/>
        <v>600</v>
      </c>
    </row>
    <row r="67" spans="2:9" s="1" customFormat="1" ht="12" x14ac:dyDescent="0.15">
      <c r="B67" s="135" t="s">
        <v>459</v>
      </c>
      <c r="C67" s="136" t="s">
        <v>460</v>
      </c>
      <c r="D67" s="137"/>
      <c r="E67" s="138"/>
      <c r="F67" s="139">
        <f t="shared" si="4"/>
        <v>0</v>
      </c>
      <c r="G67" s="137"/>
      <c r="H67" s="138">
        <v>10830</v>
      </c>
      <c r="I67" s="139">
        <f t="shared" si="6"/>
        <v>10830</v>
      </c>
    </row>
    <row r="68" spans="2:9" s="1" customFormat="1" ht="12" x14ac:dyDescent="0.15">
      <c r="B68" s="135" t="s">
        <v>461</v>
      </c>
      <c r="C68" s="136" t="s">
        <v>462</v>
      </c>
      <c r="D68" s="137"/>
      <c r="E68" s="138"/>
      <c r="F68" s="139">
        <f t="shared" si="4"/>
        <v>0</v>
      </c>
      <c r="G68" s="137"/>
      <c r="H68" s="138">
        <v>39540</v>
      </c>
      <c r="I68" s="139">
        <f t="shared" si="6"/>
        <v>39540</v>
      </c>
    </row>
    <row r="69" spans="2:9" s="1" customFormat="1" ht="12" x14ac:dyDescent="0.15">
      <c r="B69" s="135" t="s">
        <v>463</v>
      </c>
      <c r="C69" s="136" t="s">
        <v>464</v>
      </c>
      <c r="D69" s="137"/>
      <c r="E69" s="138"/>
      <c r="F69" s="139">
        <f t="shared" si="4"/>
        <v>0</v>
      </c>
      <c r="G69" s="137"/>
      <c r="H69" s="138">
        <v>200</v>
      </c>
      <c r="I69" s="139">
        <f t="shared" si="6"/>
        <v>200</v>
      </c>
    </row>
    <row r="70" spans="2:9" s="1" customFormat="1" ht="12" x14ac:dyDescent="0.15">
      <c r="B70" s="135" t="s">
        <v>465</v>
      </c>
      <c r="C70" s="136" t="s">
        <v>466</v>
      </c>
      <c r="D70" s="138"/>
      <c r="E70" s="48"/>
      <c r="F70" s="139">
        <f t="shared" si="4"/>
        <v>0</v>
      </c>
      <c r="G70" s="138">
        <v>50</v>
      </c>
      <c r="H70" s="48"/>
      <c r="I70" s="139">
        <f t="shared" si="6"/>
        <v>50</v>
      </c>
    </row>
    <row r="71" spans="2:9" s="1" customFormat="1" ht="12" x14ac:dyDescent="0.15">
      <c r="B71" s="135" t="s">
        <v>467</v>
      </c>
      <c r="C71" s="136" t="s">
        <v>468</v>
      </c>
      <c r="D71" s="138"/>
      <c r="E71" s="48"/>
      <c r="F71" s="139">
        <f t="shared" si="4"/>
        <v>0</v>
      </c>
      <c r="G71" s="138">
        <v>50000</v>
      </c>
      <c r="H71" s="48"/>
      <c r="I71" s="139">
        <f t="shared" si="6"/>
        <v>50000</v>
      </c>
    </row>
    <row r="72" spans="2:9" s="1" customFormat="1" ht="12" x14ac:dyDescent="0.15">
      <c r="B72" s="135" t="s">
        <v>469</v>
      </c>
      <c r="C72" s="136" t="s">
        <v>470</v>
      </c>
      <c r="D72" s="138"/>
      <c r="E72" s="48"/>
      <c r="F72" s="139">
        <f t="shared" ref="F72:F103" si="7">D72+E72</f>
        <v>0</v>
      </c>
      <c r="G72" s="138">
        <v>100</v>
      </c>
      <c r="H72" s="48"/>
      <c r="I72" s="139">
        <f t="shared" si="6"/>
        <v>100</v>
      </c>
    </row>
    <row r="73" spans="2:9" s="1" customFormat="1" ht="12" x14ac:dyDescent="0.15">
      <c r="B73" s="135" t="s">
        <v>471</v>
      </c>
      <c r="C73" s="136" t="s">
        <v>472</v>
      </c>
      <c r="D73" s="137"/>
      <c r="E73" s="138"/>
      <c r="F73" s="139">
        <f t="shared" si="7"/>
        <v>0</v>
      </c>
      <c r="G73" s="137"/>
      <c r="H73" s="138">
        <v>5664</v>
      </c>
      <c r="I73" s="139">
        <f t="shared" si="6"/>
        <v>5664</v>
      </c>
    </row>
    <row r="74" spans="2:9" s="1" customFormat="1" ht="12" x14ac:dyDescent="0.15">
      <c r="B74" s="135" t="s">
        <v>473</v>
      </c>
      <c r="C74" s="136" t="s">
        <v>472</v>
      </c>
      <c r="D74" s="137"/>
      <c r="E74" s="138"/>
      <c r="F74" s="139">
        <f t="shared" si="7"/>
        <v>0</v>
      </c>
      <c r="G74" s="137"/>
      <c r="H74" s="138">
        <v>21100</v>
      </c>
      <c r="I74" s="139">
        <f t="shared" si="6"/>
        <v>21100</v>
      </c>
    </row>
    <row r="75" spans="2:9" s="1" customFormat="1" ht="12" x14ac:dyDescent="0.15">
      <c r="B75" s="135" t="s">
        <v>474</v>
      </c>
      <c r="C75" s="136" t="s">
        <v>475</v>
      </c>
      <c r="D75" s="137"/>
      <c r="E75" s="138"/>
      <c r="F75" s="139">
        <f t="shared" si="7"/>
        <v>0</v>
      </c>
      <c r="G75" s="137"/>
      <c r="H75" s="138">
        <v>100</v>
      </c>
      <c r="I75" s="139">
        <f t="shared" si="6"/>
        <v>100</v>
      </c>
    </row>
    <row r="76" spans="2:9" s="1" customFormat="1" ht="22.5" x14ac:dyDescent="0.15">
      <c r="B76" s="135" t="s">
        <v>476</v>
      </c>
      <c r="C76" s="136" t="s">
        <v>477</v>
      </c>
      <c r="D76" s="137"/>
      <c r="E76" s="138"/>
      <c r="F76" s="139">
        <f t="shared" si="7"/>
        <v>0</v>
      </c>
      <c r="G76" s="137"/>
      <c r="H76" s="138">
        <v>500</v>
      </c>
      <c r="I76" s="139">
        <f t="shared" si="6"/>
        <v>500</v>
      </c>
    </row>
    <row r="77" spans="2:9" s="1" customFormat="1" ht="12" x14ac:dyDescent="0.15">
      <c r="B77" s="135" t="s">
        <v>478</v>
      </c>
      <c r="C77" s="136" t="s">
        <v>479</v>
      </c>
      <c r="D77" s="138"/>
      <c r="E77" s="48"/>
      <c r="F77" s="139">
        <f t="shared" si="7"/>
        <v>0</v>
      </c>
      <c r="G77" s="138">
        <v>30</v>
      </c>
      <c r="H77" s="48"/>
      <c r="I77" s="139">
        <f t="shared" si="6"/>
        <v>30</v>
      </c>
    </row>
    <row r="78" spans="2:9" s="1" customFormat="1" ht="12" x14ac:dyDescent="0.15">
      <c r="B78" s="135" t="s">
        <v>480</v>
      </c>
      <c r="C78" s="136" t="s">
        <v>481</v>
      </c>
      <c r="D78" s="138"/>
      <c r="E78" s="48"/>
      <c r="F78" s="139">
        <f t="shared" si="7"/>
        <v>0</v>
      </c>
      <c r="G78" s="138">
        <v>300</v>
      </c>
      <c r="H78" s="48"/>
      <c r="I78" s="139">
        <f t="shared" si="6"/>
        <v>300</v>
      </c>
    </row>
    <row r="79" spans="2:9" s="1" customFormat="1" ht="12" x14ac:dyDescent="0.15">
      <c r="B79" s="135" t="s">
        <v>482</v>
      </c>
      <c r="C79" s="136" t="s">
        <v>483</v>
      </c>
      <c r="D79" s="138"/>
      <c r="E79" s="48"/>
      <c r="F79" s="139">
        <f t="shared" si="7"/>
        <v>0</v>
      </c>
      <c r="G79" s="138">
        <v>188</v>
      </c>
      <c r="H79" s="48"/>
      <c r="I79" s="139">
        <f t="shared" si="6"/>
        <v>188</v>
      </c>
    </row>
    <row r="80" spans="2:9" s="1" customFormat="1" ht="12" x14ac:dyDescent="0.15">
      <c r="B80" s="135" t="s">
        <v>484</v>
      </c>
      <c r="C80" s="136" t="s">
        <v>485</v>
      </c>
      <c r="D80" s="138"/>
      <c r="E80" s="48"/>
      <c r="F80" s="139">
        <f t="shared" si="7"/>
        <v>0</v>
      </c>
      <c r="G80" s="138">
        <v>68</v>
      </c>
      <c r="H80" s="48"/>
      <c r="I80" s="139">
        <f t="shared" si="6"/>
        <v>68</v>
      </c>
    </row>
    <row r="81" spans="2:9" s="1" customFormat="1" ht="12" x14ac:dyDescent="0.15">
      <c r="B81" s="135" t="s">
        <v>486</v>
      </c>
      <c r="C81" s="136" t="s">
        <v>487</v>
      </c>
      <c r="D81" s="138"/>
      <c r="E81" s="48"/>
      <c r="F81" s="139">
        <f t="shared" si="7"/>
        <v>0</v>
      </c>
      <c r="G81" s="138">
        <v>58</v>
      </c>
      <c r="H81" s="48"/>
      <c r="I81" s="139">
        <f t="shared" si="6"/>
        <v>58</v>
      </c>
    </row>
    <row r="82" spans="2:9" s="1" customFormat="1" ht="12" x14ac:dyDescent="0.15">
      <c r="B82" s="135" t="s">
        <v>488</v>
      </c>
      <c r="C82" s="136" t="s">
        <v>489</v>
      </c>
      <c r="D82" s="138"/>
      <c r="E82" s="48"/>
      <c r="F82" s="139">
        <f t="shared" si="7"/>
        <v>0</v>
      </c>
      <c r="G82" s="138">
        <v>48</v>
      </c>
      <c r="H82" s="48"/>
      <c r="I82" s="139">
        <f t="shared" si="6"/>
        <v>48</v>
      </c>
    </row>
    <row r="83" spans="2:9" s="1" customFormat="1" ht="12" x14ac:dyDescent="0.15">
      <c r="B83" s="135" t="s">
        <v>490</v>
      </c>
      <c r="C83" s="136" t="s">
        <v>491</v>
      </c>
      <c r="D83" s="138"/>
      <c r="E83" s="48"/>
      <c r="F83" s="139">
        <f t="shared" si="7"/>
        <v>0</v>
      </c>
      <c r="G83" s="138">
        <v>38</v>
      </c>
      <c r="H83" s="48"/>
      <c r="I83" s="139">
        <f t="shared" si="6"/>
        <v>38</v>
      </c>
    </row>
    <row r="84" spans="2:9" s="1" customFormat="1" ht="12" x14ac:dyDescent="0.15">
      <c r="B84" s="135" t="s">
        <v>492</v>
      </c>
      <c r="C84" s="136" t="s">
        <v>493</v>
      </c>
      <c r="D84" s="138"/>
      <c r="E84" s="48"/>
      <c r="F84" s="139">
        <f t="shared" si="7"/>
        <v>0</v>
      </c>
      <c r="G84" s="138">
        <v>68</v>
      </c>
      <c r="H84" s="48"/>
      <c r="I84" s="139">
        <f t="shared" si="6"/>
        <v>68</v>
      </c>
    </row>
    <row r="85" spans="2:9" s="1" customFormat="1" ht="12" x14ac:dyDescent="0.15">
      <c r="B85" s="135" t="s">
        <v>494</v>
      </c>
      <c r="C85" s="136" t="s">
        <v>495</v>
      </c>
      <c r="D85" s="138"/>
      <c r="E85" s="48"/>
      <c r="F85" s="139">
        <f t="shared" si="7"/>
        <v>0</v>
      </c>
      <c r="G85" s="138">
        <v>38</v>
      </c>
      <c r="H85" s="48"/>
      <c r="I85" s="139">
        <f t="shared" si="6"/>
        <v>38</v>
      </c>
    </row>
    <row r="86" spans="2:9" s="1" customFormat="1" ht="12" x14ac:dyDescent="0.15">
      <c r="B86" s="135" t="s">
        <v>496</v>
      </c>
      <c r="C86" s="136" t="s">
        <v>497</v>
      </c>
      <c r="D86" s="138"/>
      <c r="E86" s="48"/>
      <c r="F86" s="139">
        <f t="shared" si="7"/>
        <v>0</v>
      </c>
      <c r="G86" s="138">
        <v>42</v>
      </c>
      <c r="H86" s="48"/>
      <c r="I86" s="139">
        <f t="shared" si="6"/>
        <v>42</v>
      </c>
    </row>
    <row r="87" spans="2:9" s="1" customFormat="1" ht="12" x14ac:dyDescent="0.15">
      <c r="B87" s="135" t="s">
        <v>498</v>
      </c>
      <c r="C87" s="136" t="s">
        <v>499</v>
      </c>
      <c r="D87" s="138"/>
      <c r="E87" s="48"/>
      <c r="F87" s="139">
        <f t="shared" si="7"/>
        <v>0</v>
      </c>
      <c r="G87" s="138">
        <v>38</v>
      </c>
      <c r="H87" s="48"/>
      <c r="I87" s="139">
        <f t="shared" si="6"/>
        <v>38</v>
      </c>
    </row>
    <row r="88" spans="2:9" s="1" customFormat="1" ht="12" x14ac:dyDescent="0.15">
      <c r="B88" s="135" t="s">
        <v>500</v>
      </c>
      <c r="C88" s="136" t="s">
        <v>501</v>
      </c>
      <c r="D88" s="138"/>
      <c r="E88" s="48"/>
      <c r="F88" s="139">
        <f t="shared" si="7"/>
        <v>0</v>
      </c>
      <c r="G88" s="138">
        <v>38</v>
      </c>
      <c r="H88" s="48"/>
      <c r="I88" s="139">
        <f t="shared" si="6"/>
        <v>38</v>
      </c>
    </row>
    <row r="89" spans="2:9" s="1" customFormat="1" ht="12" x14ac:dyDescent="0.15">
      <c r="B89" s="135" t="s">
        <v>502</v>
      </c>
      <c r="C89" s="136" t="s">
        <v>503</v>
      </c>
      <c r="D89" s="138"/>
      <c r="E89" s="48"/>
      <c r="F89" s="139">
        <f t="shared" si="7"/>
        <v>0</v>
      </c>
      <c r="G89" s="138">
        <v>58</v>
      </c>
      <c r="H89" s="48"/>
      <c r="I89" s="139">
        <f t="shared" si="6"/>
        <v>58</v>
      </c>
    </row>
    <row r="90" spans="2:9" s="1" customFormat="1" ht="12" x14ac:dyDescent="0.15">
      <c r="B90" s="135" t="s">
        <v>504</v>
      </c>
      <c r="C90" s="136" t="s">
        <v>505</v>
      </c>
      <c r="D90" s="138"/>
      <c r="E90" s="48"/>
      <c r="F90" s="139">
        <f t="shared" si="7"/>
        <v>0</v>
      </c>
      <c r="G90" s="138">
        <v>68</v>
      </c>
      <c r="H90" s="48"/>
      <c r="I90" s="139">
        <f t="shared" si="6"/>
        <v>68</v>
      </c>
    </row>
    <row r="91" spans="2:9" s="1" customFormat="1" ht="12" x14ac:dyDescent="0.15">
      <c r="B91" s="135" t="s">
        <v>506</v>
      </c>
      <c r="C91" s="136" t="s">
        <v>507</v>
      </c>
      <c r="D91" s="138"/>
      <c r="E91" s="48"/>
      <c r="F91" s="139">
        <f t="shared" si="7"/>
        <v>0</v>
      </c>
      <c r="G91" s="138">
        <v>102</v>
      </c>
      <c r="H91" s="48"/>
      <c r="I91" s="139">
        <f t="shared" si="6"/>
        <v>102</v>
      </c>
    </row>
    <row r="92" spans="2:9" s="1" customFormat="1" ht="12" x14ac:dyDescent="0.15">
      <c r="B92" s="135" t="s">
        <v>508</v>
      </c>
      <c r="C92" s="136" t="s">
        <v>509</v>
      </c>
      <c r="D92" s="138"/>
      <c r="E92" s="48"/>
      <c r="F92" s="139">
        <f t="shared" si="7"/>
        <v>0</v>
      </c>
      <c r="G92" s="138">
        <v>68</v>
      </c>
      <c r="H92" s="48"/>
      <c r="I92" s="139">
        <f t="shared" si="6"/>
        <v>68</v>
      </c>
    </row>
    <row r="93" spans="2:9" s="1" customFormat="1" ht="12" x14ac:dyDescent="0.15">
      <c r="B93" s="135" t="s">
        <v>510</v>
      </c>
      <c r="C93" s="136" t="s">
        <v>511</v>
      </c>
      <c r="D93" s="138"/>
      <c r="E93" s="48"/>
      <c r="F93" s="139">
        <f t="shared" si="7"/>
        <v>0</v>
      </c>
      <c r="G93" s="138">
        <v>62</v>
      </c>
      <c r="H93" s="48"/>
      <c r="I93" s="139">
        <f t="shared" si="6"/>
        <v>62</v>
      </c>
    </row>
    <row r="94" spans="2:9" s="1" customFormat="1" ht="12" x14ac:dyDescent="0.15">
      <c r="B94" s="135" t="s">
        <v>512</v>
      </c>
      <c r="C94" s="136" t="s">
        <v>513</v>
      </c>
      <c r="D94" s="138"/>
      <c r="E94" s="48"/>
      <c r="F94" s="139">
        <f t="shared" si="7"/>
        <v>0</v>
      </c>
      <c r="G94" s="138">
        <v>52</v>
      </c>
      <c r="H94" s="48"/>
      <c r="I94" s="139">
        <f t="shared" si="6"/>
        <v>52</v>
      </c>
    </row>
    <row r="95" spans="2:9" s="1" customFormat="1" ht="12" x14ac:dyDescent="0.15">
      <c r="B95" s="135" t="s">
        <v>514</v>
      </c>
      <c r="C95" s="136" t="s">
        <v>515</v>
      </c>
      <c r="D95" s="138"/>
      <c r="E95" s="48"/>
      <c r="F95" s="139">
        <f t="shared" si="7"/>
        <v>0</v>
      </c>
      <c r="G95" s="138">
        <v>102</v>
      </c>
      <c r="H95" s="48"/>
      <c r="I95" s="139">
        <f t="shared" si="6"/>
        <v>102</v>
      </c>
    </row>
    <row r="96" spans="2:9" s="1" customFormat="1" ht="12" x14ac:dyDescent="0.15">
      <c r="B96" s="135" t="s">
        <v>516</v>
      </c>
      <c r="C96" s="136" t="s">
        <v>517</v>
      </c>
      <c r="D96" s="138"/>
      <c r="E96" s="48"/>
      <c r="F96" s="139">
        <f t="shared" si="7"/>
        <v>0</v>
      </c>
      <c r="G96" s="138">
        <v>68</v>
      </c>
      <c r="H96" s="48"/>
      <c r="I96" s="139">
        <f t="shared" ref="I96:I127" si="8">G96+H96</f>
        <v>68</v>
      </c>
    </row>
    <row r="97" spans="2:9" s="1" customFormat="1" ht="12" x14ac:dyDescent="0.15">
      <c r="B97" s="135" t="s">
        <v>518</v>
      </c>
      <c r="C97" s="140" t="s">
        <v>519</v>
      </c>
      <c r="D97" s="138"/>
      <c r="E97" s="48"/>
      <c r="F97" s="139">
        <f t="shared" si="7"/>
        <v>0</v>
      </c>
      <c r="G97" s="138">
        <v>52</v>
      </c>
      <c r="H97" s="48"/>
      <c r="I97" s="139">
        <f t="shared" si="8"/>
        <v>52</v>
      </c>
    </row>
    <row r="98" spans="2:9" s="1" customFormat="1" ht="12" x14ac:dyDescent="0.15">
      <c r="B98" s="135" t="s">
        <v>520</v>
      </c>
      <c r="C98" s="140" t="s">
        <v>521</v>
      </c>
      <c r="D98" s="138"/>
      <c r="E98" s="48"/>
      <c r="F98" s="139">
        <f t="shared" si="7"/>
        <v>0</v>
      </c>
      <c r="G98" s="138">
        <v>58</v>
      </c>
      <c r="H98" s="48"/>
      <c r="I98" s="139">
        <f t="shared" si="8"/>
        <v>58</v>
      </c>
    </row>
    <row r="99" spans="2:9" s="1" customFormat="1" ht="12" x14ac:dyDescent="0.15">
      <c r="B99" s="135" t="s">
        <v>522</v>
      </c>
      <c r="C99" s="140" t="s">
        <v>523</v>
      </c>
      <c r="D99" s="138"/>
      <c r="E99" s="48"/>
      <c r="F99" s="139">
        <f t="shared" si="7"/>
        <v>0</v>
      </c>
      <c r="G99" s="138">
        <v>30</v>
      </c>
      <c r="H99" s="48"/>
      <c r="I99" s="139">
        <f t="shared" si="8"/>
        <v>30</v>
      </c>
    </row>
    <row r="100" spans="2:9" s="1" customFormat="1" ht="12" x14ac:dyDescent="0.15">
      <c r="B100" s="135" t="s">
        <v>524</v>
      </c>
      <c r="C100" s="140" t="s">
        <v>525</v>
      </c>
      <c r="D100" s="142"/>
      <c r="E100" s="138"/>
      <c r="F100" s="139">
        <f t="shared" si="7"/>
        <v>0</v>
      </c>
      <c r="G100" s="142"/>
      <c r="H100" s="138">
        <v>300</v>
      </c>
      <c r="I100" s="139">
        <f t="shared" si="8"/>
        <v>300</v>
      </c>
    </row>
    <row r="101" spans="2:9" s="1" customFormat="1" ht="12" x14ac:dyDescent="0.15">
      <c r="B101" s="135" t="s">
        <v>526</v>
      </c>
      <c r="C101" s="140" t="s">
        <v>527</v>
      </c>
      <c r="D101" s="142"/>
      <c r="E101" s="138"/>
      <c r="F101" s="139">
        <f t="shared" si="7"/>
        <v>0</v>
      </c>
      <c r="G101" s="142"/>
      <c r="H101" s="138">
        <v>600</v>
      </c>
      <c r="I101" s="139">
        <f t="shared" si="8"/>
        <v>600</v>
      </c>
    </row>
    <row r="102" spans="2:9" s="1" customFormat="1" ht="12" x14ac:dyDescent="0.15">
      <c r="B102" s="135" t="s">
        <v>528</v>
      </c>
      <c r="C102" s="140" t="s">
        <v>529</v>
      </c>
      <c r="D102" s="138"/>
      <c r="E102" s="48"/>
      <c r="F102" s="139">
        <f t="shared" si="7"/>
        <v>0</v>
      </c>
      <c r="G102" s="138">
        <v>30</v>
      </c>
      <c r="H102" s="48"/>
      <c r="I102" s="139">
        <f t="shared" si="8"/>
        <v>30</v>
      </c>
    </row>
    <row r="103" spans="2:9" s="1" customFormat="1" ht="12" x14ac:dyDescent="0.15">
      <c r="B103" s="135" t="s">
        <v>530</v>
      </c>
      <c r="C103" s="140" t="s">
        <v>531</v>
      </c>
      <c r="D103" s="142"/>
      <c r="E103" s="138"/>
      <c r="F103" s="139">
        <f t="shared" si="7"/>
        <v>0</v>
      </c>
      <c r="G103" s="142"/>
      <c r="H103" s="138">
        <v>100</v>
      </c>
      <c r="I103" s="139">
        <f t="shared" si="8"/>
        <v>100</v>
      </c>
    </row>
    <row r="104" spans="2:9" s="1" customFormat="1" ht="12" x14ac:dyDescent="0.15">
      <c r="B104" s="135" t="s">
        <v>532</v>
      </c>
      <c r="C104" s="136" t="s">
        <v>533</v>
      </c>
      <c r="D104" s="138"/>
      <c r="E104" s="48"/>
      <c r="F104" s="139">
        <f t="shared" ref="F104:F135" si="9">D104+E104</f>
        <v>0</v>
      </c>
      <c r="G104" s="138">
        <v>20</v>
      </c>
      <c r="H104" s="48"/>
      <c r="I104" s="139">
        <f t="shared" si="8"/>
        <v>20</v>
      </c>
    </row>
    <row r="105" spans="2:9" s="1" customFormat="1" ht="12" x14ac:dyDescent="0.15">
      <c r="B105" s="135" t="s">
        <v>534</v>
      </c>
      <c r="C105" s="136" t="s">
        <v>535</v>
      </c>
      <c r="D105" s="138"/>
      <c r="E105" s="48"/>
      <c r="F105" s="139">
        <f t="shared" si="9"/>
        <v>0</v>
      </c>
      <c r="G105" s="138">
        <v>50</v>
      </c>
      <c r="H105" s="48"/>
      <c r="I105" s="139">
        <f t="shared" si="8"/>
        <v>50</v>
      </c>
    </row>
    <row r="106" spans="2:9" s="1" customFormat="1" ht="12" x14ac:dyDescent="0.15">
      <c r="B106" s="135" t="s">
        <v>536</v>
      </c>
      <c r="C106" s="136" t="s">
        <v>537</v>
      </c>
      <c r="D106" s="138"/>
      <c r="E106" s="48"/>
      <c r="F106" s="139">
        <f t="shared" si="9"/>
        <v>0</v>
      </c>
      <c r="G106" s="138">
        <v>100</v>
      </c>
      <c r="H106" s="48"/>
      <c r="I106" s="139">
        <f t="shared" si="8"/>
        <v>100</v>
      </c>
    </row>
    <row r="107" spans="2:9" s="1" customFormat="1" ht="12" x14ac:dyDescent="0.15">
      <c r="B107" s="135" t="s">
        <v>538</v>
      </c>
      <c r="C107" s="136" t="s">
        <v>539</v>
      </c>
      <c r="D107" s="138"/>
      <c r="E107" s="48"/>
      <c r="F107" s="139">
        <f t="shared" si="9"/>
        <v>0</v>
      </c>
      <c r="G107" s="138">
        <v>2000</v>
      </c>
      <c r="H107" s="48"/>
      <c r="I107" s="139">
        <f t="shared" si="8"/>
        <v>2000</v>
      </c>
    </row>
    <row r="108" spans="2:9" s="1" customFormat="1" ht="12" x14ac:dyDescent="0.15">
      <c r="B108" s="135" t="s">
        <v>540</v>
      </c>
      <c r="C108" s="136" t="s">
        <v>541</v>
      </c>
      <c r="D108" s="138"/>
      <c r="E108" s="48"/>
      <c r="F108" s="139">
        <f t="shared" si="9"/>
        <v>0</v>
      </c>
      <c r="G108" s="138">
        <v>3000</v>
      </c>
      <c r="H108" s="48"/>
      <c r="I108" s="139">
        <f t="shared" si="8"/>
        <v>3000</v>
      </c>
    </row>
    <row r="109" spans="2:9" s="1" customFormat="1" ht="12" x14ac:dyDescent="0.15">
      <c r="B109" s="135" t="s">
        <v>542</v>
      </c>
      <c r="C109" s="136" t="s">
        <v>543</v>
      </c>
      <c r="D109" s="138"/>
      <c r="E109" s="48"/>
      <c r="F109" s="139">
        <f t="shared" si="9"/>
        <v>0</v>
      </c>
      <c r="G109" s="138">
        <v>30</v>
      </c>
      <c r="H109" s="48"/>
      <c r="I109" s="139">
        <f t="shared" si="8"/>
        <v>30</v>
      </c>
    </row>
    <row r="110" spans="2:9" s="1" customFormat="1" ht="12" x14ac:dyDescent="0.15">
      <c r="B110" s="135" t="s">
        <v>544</v>
      </c>
      <c r="C110" s="136" t="s">
        <v>545</v>
      </c>
      <c r="D110" s="138"/>
      <c r="E110" s="48"/>
      <c r="F110" s="139">
        <f t="shared" si="9"/>
        <v>0</v>
      </c>
      <c r="G110" s="138">
        <v>30</v>
      </c>
      <c r="H110" s="48"/>
      <c r="I110" s="139">
        <f t="shared" si="8"/>
        <v>30</v>
      </c>
    </row>
    <row r="111" spans="2:9" s="1" customFormat="1" ht="12" x14ac:dyDescent="0.15">
      <c r="B111" s="135" t="s">
        <v>546</v>
      </c>
      <c r="C111" s="136" t="s">
        <v>547</v>
      </c>
      <c r="D111" s="138"/>
      <c r="E111" s="48"/>
      <c r="F111" s="139">
        <f t="shared" si="9"/>
        <v>0</v>
      </c>
      <c r="G111" s="138">
        <v>100</v>
      </c>
      <c r="H111" s="48"/>
      <c r="I111" s="139">
        <f t="shared" si="8"/>
        <v>100</v>
      </c>
    </row>
    <row r="112" spans="2:9" s="1" customFormat="1" ht="12" x14ac:dyDescent="0.15">
      <c r="B112" s="135" t="s">
        <v>548</v>
      </c>
      <c r="C112" s="136" t="s">
        <v>549</v>
      </c>
      <c r="D112" s="138"/>
      <c r="E112" s="48"/>
      <c r="F112" s="139">
        <f t="shared" si="9"/>
        <v>0</v>
      </c>
      <c r="G112" s="138">
        <v>100</v>
      </c>
      <c r="H112" s="48"/>
      <c r="I112" s="139">
        <f t="shared" si="8"/>
        <v>100</v>
      </c>
    </row>
    <row r="113" spans="2:9" s="1" customFormat="1" ht="12" x14ac:dyDescent="0.15">
      <c r="B113" s="135" t="s">
        <v>550</v>
      </c>
      <c r="C113" s="136" t="s">
        <v>551</v>
      </c>
      <c r="D113" s="138"/>
      <c r="E113" s="48"/>
      <c r="F113" s="139">
        <f t="shared" si="9"/>
        <v>0</v>
      </c>
      <c r="G113" s="138">
        <v>100</v>
      </c>
      <c r="H113" s="48"/>
      <c r="I113" s="139">
        <f t="shared" si="8"/>
        <v>100</v>
      </c>
    </row>
    <row r="114" spans="2:9" s="1" customFormat="1" ht="12" x14ac:dyDescent="0.15">
      <c r="B114" s="135" t="s">
        <v>552</v>
      </c>
      <c r="C114" s="136" t="s">
        <v>553</v>
      </c>
      <c r="D114" s="138"/>
      <c r="E114" s="48"/>
      <c r="F114" s="139">
        <f t="shared" si="9"/>
        <v>0</v>
      </c>
      <c r="G114" s="138">
        <v>100</v>
      </c>
      <c r="H114" s="48"/>
      <c r="I114" s="139">
        <f t="shared" si="8"/>
        <v>100</v>
      </c>
    </row>
    <row r="115" spans="2:9" s="1" customFormat="1" ht="12" x14ac:dyDescent="0.15">
      <c r="B115" s="135" t="s">
        <v>554</v>
      </c>
      <c r="C115" s="136" t="s">
        <v>555</v>
      </c>
      <c r="D115" s="138"/>
      <c r="E115" s="48"/>
      <c r="F115" s="139">
        <f t="shared" si="9"/>
        <v>0</v>
      </c>
      <c r="G115" s="138">
        <v>50</v>
      </c>
      <c r="H115" s="48"/>
      <c r="I115" s="139">
        <f t="shared" si="8"/>
        <v>50</v>
      </c>
    </row>
    <row r="116" spans="2:9" s="1" customFormat="1" ht="12" x14ac:dyDescent="0.15">
      <c r="B116" s="135" t="s">
        <v>556</v>
      </c>
      <c r="C116" s="136" t="s">
        <v>557</v>
      </c>
      <c r="D116" s="138"/>
      <c r="E116" s="48"/>
      <c r="F116" s="139">
        <f t="shared" si="9"/>
        <v>0</v>
      </c>
      <c r="G116" s="138">
        <v>42</v>
      </c>
      <c r="H116" s="48"/>
      <c r="I116" s="139">
        <f t="shared" si="8"/>
        <v>42</v>
      </c>
    </row>
    <row r="117" spans="2:9" s="1" customFormat="1" ht="12" x14ac:dyDescent="0.15">
      <c r="B117" s="135" t="s">
        <v>558</v>
      </c>
      <c r="C117" s="136" t="s">
        <v>559</v>
      </c>
      <c r="D117" s="138"/>
      <c r="E117" s="48"/>
      <c r="F117" s="139">
        <f t="shared" si="9"/>
        <v>0</v>
      </c>
      <c r="G117" s="138">
        <v>62</v>
      </c>
      <c r="H117" s="48"/>
      <c r="I117" s="139">
        <f t="shared" si="8"/>
        <v>62</v>
      </c>
    </row>
    <row r="118" spans="2:9" s="1" customFormat="1" ht="12" x14ac:dyDescent="0.15">
      <c r="B118" s="135" t="s">
        <v>560</v>
      </c>
      <c r="C118" s="136" t="s">
        <v>561</v>
      </c>
      <c r="D118" s="138"/>
      <c r="E118" s="48"/>
      <c r="F118" s="139">
        <f t="shared" si="9"/>
        <v>0</v>
      </c>
      <c r="G118" s="138">
        <v>58</v>
      </c>
      <c r="H118" s="48"/>
      <c r="I118" s="139">
        <f t="shared" si="8"/>
        <v>58</v>
      </c>
    </row>
    <row r="119" spans="2:9" s="1" customFormat="1" ht="12" x14ac:dyDescent="0.15">
      <c r="B119" s="135" t="s">
        <v>562</v>
      </c>
      <c r="C119" s="136" t="s">
        <v>563</v>
      </c>
      <c r="D119" s="143"/>
      <c r="E119" s="138"/>
      <c r="F119" s="139">
        <f t="shared" si="9"/>
        <v>0</v>
      </c>
      <c r="G119" s="143"/>
      <c r="H119" s="138">
        <v>5000</v>
      </c>
      <c r="I119" s="139">
        <f t="shared" si="8"/>
        <v>5000</v>
      </c>
    </row>
    <row r="120" spans="2:9" s="1" customFormat="1" ht="22.5" x14ac:dyDescent="0.15">
      <c r="B120" s="135" t="s">
        <v>564</v>
      </c>
      <c r="C120" s="136" t="s">
        <v>565</v>
      </c>
      <c r="D120" s="143"/>
      <c r="E120" s="138"/>
      <c r="F120" s="139">
        <f t="shared" si="9"/>
        <v>0</v>
      </c>
      <c r="G120" s="143"/>
      <c r="H120" s="138">
        <v>2700</v>
      </c>
      <c r="I120" s="139">
        <f t="shared" si="8"/>
        <v>2700</v>
      </c>
    </row>
    <row r="121" spans="2:9" s="1" customFormat="1" ht="12" x14ac:dyDescent="0.15">
      <c r="B121" s="135" t="s">
        <v>566</v>
      </c>
      <c r="C121" s="140" t="s">
        <v>567</v>
      </c>
      <c r="D121" s="143"/>
      <c r="E121" s="138"/>
      <c r="F121" s="139">
        <f t="shared" si="9"/>
        <v>0</v>
      </c>
      <c r="G121" s="143"/>
      <c r="H121" s="138">
        <v>1675</v>
      </c>
      <c r="I121" s="139">
        <f t="shared" si="8"/>
        <v>1675</v>
      </c>
    </row>
    <row r="122" spans="2:9" s="1" customFormat="1" ht="12" x14ac:dyDescent="0.15">
      <c r="B122" s="135" t="s">
        <v>568</v>
      </c>
      <c r="C122" s="140" t="s">
        <v>569</v>
      </c>
      <c r="D122" s="143"/>
      <c r="E122" s="138"/>
      <c r="F122" s="139">
        <f t="shared" si="9"/>
        <v>0</v>
      </c>
      <c r="G122" s="143"/>
      <c r="H122" s="138">
        <v>2000</v>
      </c>
      <c r="I122" s="139">
        <f t="shared" si="8"/>
        <v>2000</v>
      </c>
    </row>
    <row r="123" spans="2:9" s="1" customFormat="1" ht="12" x14ac:dyDescent="0.15">
      <c r="B123" s="135" t="s">
        <v>570</v>
      </c>
      <c r="C123" s="140" t="s">
        <v>571</v>
      </c>
      <c r="D123" s="143"/>
      <c r="E123" s="138"/>
      <c r="F123" s="139">
        <f t="shared" si="9"/>
        <v>0</v>
      </c>
      <c r="G123" s="143"/>
      <c r="H123" s="138">
        <v>200</v>
      </c>
      <c r="I123" s="139">
        <f t="shared" si="8"/>
        <v>200</v>
      </c>
    </row>
    <row r="124" spans="2:9" s="1" customFormat="1" ht="12" x14ac:dyDescent="0.15">
      <c r="B124" s="135" t="s">
        <v>572</v>
      </c>
      <c r="C124" s="140" t="s">
        <v>573</v>
      </c>
      <c r="D124" s="143"/>
      <c r="E124" s="138"/>
      <c r="F124" s="139">
        <f t="shared" si="9"/>
        <v>0</v>
      </c>
      <c r="G124" s="143"/>
      <c r="H124" s="138">
        <v>100</v>
      </c>
      <c r="I124" s="139">
        <f t="shared" si="8"/>
        <v>100</v>
      </c>
    </row>
    <row r="125" spans="2:9" s="1" customFormat="1" ht="12" x14ac:dyDescent="0.15">
      <c r="B125" s="135" t="s">
        <v>574</v>
      </c>
      <c r="C125" s="140" t="s">
        <v>575</v>
      </c>
      <c r="D125" s="143"/>
      <c r="E125" s="138"/>
      <c r="F125" s="139">
        <f t="shared" si="9"/>
        <v>0</v>
      </c>
      <c r="G125" s="143"/>
      <c r="H125" s="138">
        <v>250</v>
      </c>
      <c r="I125" s="139">
        <f t="shared" si="8"/>
        <v>250</v>
      </c>
    </row>
    <row r="126" spans="2:9" s="1" customFormat="1" ht="12" x14ac:dyDescent="0.15">
      <c r="B126" s="135" t="s">
        <v>576</v>
      </c>
      <c r="C126" s="140" t="s">
        <v>577</v>
      </c>
      <c r="D126" s="143"/>
      <c r="E126" s="138"/>
      <c r="F126" s="139">
        <f t="shared" si="9"/>
        <v>0</v>
      </c>
      <c r="G126" s="143"/>
      <c r="H126" s="138">
        <v>8384.32</v>
      </c>
      <c r="I126" s="139">
        <f t="shared" si="8"/>
        <v>8384.32</v>
      </c>
    </row>
    <row r="127" spans="2:9" s="1" customFormat="1" ht="12" x14ac:dyDescent="0.15">
      <c r="B127" s="135" t="s">
        <v>578</v>
      </c>
      <c r="C127" s="140" t="s">
        <v>579</v>
      </c>
      <c r="D127" s="143"/>
      <c r="E127" s="138"/>
      <c r="F127" s="139">
        <f t="shared" si="9"/>
        <v>0</v>
      </c>
      <c r="G127" s="143"/>
      <c r="H127" s="138">
        <v>2100</v>
      </c>
      <c r="I127" s="139">
        <f t="shared" si="8"/>
        <v>2100</v>
      </c>
    </row>
    <row r="128" spans="2:9" s="1" customFormat="1" ht="12" x14ac:dyDescent="0.15">
      <c r="B128" s="135" t="s">
        <v>580</v>
      </c>
      <c r="C128" s="136" t="s">
        <v>581</v>
      </c>
      <c r="D128" s="143"/>
      <c r="E128" s="138"/>
      <c r="F128" s="139">
        <f t="shared" si="9"/>
        <v>0</v>
      </c>
      <c r="G128" s="143"/>
      <c r="H128" s="138">
        <v>2450</v>
      </c>
      <c r="I128" s="139">
        <f t="shared" ref="I128:I139" si="10">G128+H128</f>
        <v>2450</v>
      </c>
    </row>
    <row r="129" spans="2:9" s="1" customFormat="1" ht="12" x14ac:dyDescent="0.15">
      <c r="B129" s="135" t="s">
        <v>582</v>
      </c>
      <c r="C129" s="136" t="s">
        <v>583</v>
      </c>
      <c r="D129" s="143"/>
      <c r="E129" s="138"/>
      <c r="F129" s="139">
        <f t="shared" si="9"/>
        <v>0</v>
      </c>
      <c r="G129" s="143"/>
      <c r="H129" s="138">
        <v>170</v>
      </c>
      <c r="I129" s="139">
        <f t="shared" si="10"/>
        <v>170</v>
      </c>
    </row>
    <row r="130" spans="2:9" s="1" customFormat="1" ht="12" x14ac:dyDescent="0.15">
      <c r="B130" s="135" t="s">
        <v>584</v>
      </c>
      <c r="C130" s="136" t="s">
        <v>585</v>
      </c>
      <c r="D130" s="143"/>
      <c r="E130" s="138"/>
      <c r="F130" s="139">
        <f t="shared" si="9"/>
        <v>0</v>
      </c>
      <c r="G130" s="143"/>
      <c r="H130" s="138">
        <v>300</v>
      </c>
      <c r="I130" s="139">
        <f t="shared" si="10"/>
        <v>300</v>
      </c>
    </row>
    <row r="131" spans="2:9" s="1" customFormat="1" ht="12" x14ac:dyDescent="0.15">
      <c r="B131" s="135" t="s">
        <v>586</v>
      </c>
      <c r="C131" s="136" t="s">
        <v>587</v>
      </c>
      <c r="D131" s="143"/>
      <c r="E131" s="138"/>
      <c r="F131" s="139">
        <f t="shared" si="9"/>
        <v>0</v>
      </c>
      <c r="G131" s="143"/>
      <c r="H131" s="138">
        <v>100</v>
      </c>
      <c r="I131" s="139">
        <f t="shared" si="10"/>
        <v>100</v>
      </c>
    </row>
    <row r="132" spans="2:9" s="1" customFormat="1" ht="12" x14ac:dyDescent="0.15">
      <c r="B132" s="135" t="s">
        <v>588</v>
      </c>
      <c r="C132" s="136" t="s">
        <v>589</v>
      </c>
      <c r="D132" s="143"/>
      <c r="E132" s="138"/>
      <c r="F132" s="139">
        <f t="shared" si="9"/>
        <v>0</v>
      </c>
      <c r="G132" s="143"/>
      <c r="H132" s="138">
        <v>50</v>
      </c>
      <c r="I132" s="139">
        <f t="shared" si="10"/>
        <v>50</v>
      </c>
    </row>
    <row r="133" spans="2:9" s="1" customFormat="1" ht="12" x14ac:dyDescent="0.15">
      <c r="B133" s="135" t="s">
        <v>590</v>
      </c>
      <c r="C133" s="136" t="s">
        <v>591</v>
      </c>
      <c r="D133" s="143"/>
      <c r="E133" s="138"/>
      <c r="F133" s="139">
        <f t="shared" si="9"/>
        <v>0</v>
      </c>
      <c r="G133" s="143"/>
      <c r="H133" s="138">
        <v>100</v>
      </c>
      <c r="I133" s="139">
        <f t="shared" si="10"/>
        <v>100</v>
      </c>
    </row>
    <row r="134" spans="2:9" s="1" customFormat="1" ht="12" x14ac:dyDescent="0.15">
      <c r="B134" s="135" t="s">
        <v>592</v>
      </c>
      <c r="C134" s="136" t="s">
        <v>593</v>
      </c>
      <c r="D134" s="143"/>
      <c r="E134" s="138"/>
      <c r="F134" s="139">
        <f t="shared" si="9"/>
        <v>0</v>
      </c>
      <c r="G134" s="143"/>
      <c r="H134" s="138">
        <v>100</v>
      </c>
      <c r="I134" s="139">
        <f t="shared" si="10"/>
        <v>100</v>
      </c>
    </row>
    <row r="135" spans="2:9" s="1" customFormat="1" ht="12" x14ac:dyDescent="0.15">
      <c r="B135" s="135" t="s">
        <v>594</v>
      </c>
      <c r="C135" s="136" t="s">
        <v>595</v>
      </c>
      <c r="D135" s="143"/>
      <c r="E135" s="138"/>
      <c r="F135" s="139">
        <f t="shared" si="9"/>
        <v>0</v>
      </c>
      <c r="G135" s="143"/>
      <c r="H135" s="138">
        <v>100</v>
      </c>
      <c r="I135" s="139">
        <f t="shared" si="10"/>
        <v>100</v>
      </c>
    </row>
    <row r="136" spans="2:9" s="1" customFormat="1" ht="12" x14ac:dyDescent="0.15">
      <c r="B136" s="135" t="s">
        <v>596</v>
      </c>
      <c r="C136" s="136" t="s">
        <v>597</v>
      </c>
      <c r="D136" s="143"/>
      <c r="E136" s="138"/>
      <c r="F136" s="139">
        <f t="shared" ref="F136:F167" si="11">D136+E136</f>
        <v>0</v>
      </c>
      <c r="G136" s="143"/>
      <c r="H136" s="138">
        <v>1000</v>
      </c>
      <c r="I136" s="139">
        <f t="shared" si="10"/>
        <v>1000</v>
      </c>
    </row>
    <row r="137" spans="2:9" s="1" customFormat="1" ht="12" x14ac:dyDescent="0.15">
      <c r="B137" s="135" t="s">
        <v>598</v>
      </c>
      <c r="C137" s="136" t="s">
        <v>599</v>
      </c>
      <c r="D137" s="143"/>
      <c r="E137" s="138"/>
      <c r="F137" s="139">
        <f t="shared" si="11"/>
        <v>0</v>
      </c>
      <c r="G137" s="143"/>
      <c r="H137" s="138">
        <v>50</v>
      </c>
      <c r="I137" s="139">
        <f t="shared" si="10"/>
        <v>50</v>
      </c>
    </row>
    <row r="138" spans="2:9" s="1" customFormat="1" ht="12" x14ac:dyDescent="0.15">
      <c r="B138" s="135" t="s">
        <v>600</v>
      </c>
      <c r="C138" s="136" t="s">
        <v>601</v>
      </c>
      <c r="D138" s="143"/>
      <c r="E138" s="138"/>
      <c r="F138" s="139">
        <f t="shared" si="11"/>
        <v>0</v>
      </c>
      <c r="G138" s="143"/>
      <c r="H138" s="138">
        <v>50</v>
      </c>
      <c r="I138" s="139">
        <f t="shared" si="10"/>
        <v>50</v>
      </c>
    </row>
    <row r="139" spans="2:9" s="1" customFormat="1" ht="12" x14ac:dyDescent="0.15">
      <c r="B139" s="135" t="s">
        <v>602</v>
      </c>
      <c r="C139" s="136" t="s">
        <v>603</v>
      </c>
      <c r="D139" s="143"/>
      <c r="E139" s="138"/>
      <c r="F139" s="139">
        <f t="shared" si="11"/>
        <v>0</v>
      </c>
      <c r="G139" s="143"/>
      <c r="H139" s="138">
        <v>50</v>
      </c>
      <c r="I139" s="139">
        <f t="shared" si="10"/>
        <v>50</v>
      </c>
    </row>
    <row r="140" spans="2:9" s="1" customFormat="1" ht="12" x14ac:dyDescent="0.15">
      <c r="B140" s="135" t="s">
        <v>604</v>
      </c>
      <c r="C140" s="136" t="s">
        <v>605</v>
      </c>
      <c r="D140" s="143"/>
      <c r="E140" s="138"/>
      <c r="F140" s="139">
        <f t="shared" si="11"/>
        <v>0</v>
      </c>
      <c r="G140" s="143"/>
      <c r="H140" s="138">
        <v>50</v>
      </c>
      <c r="I140" s="139">
        <f t="shared" ref="I140:I171" si="12">G140+H140</f>
        <v>50</v>
      </c>
    </row>
    <row r="141" spans="2:9" s="1" customFormat="1" ht="12" x14ac:dyDescent="0.15">
      <c r="B141" s="135" t="s">
        <v>606</v>
      </c>
      <c r="C141" s="136" t="s">
        <v>607</v>
      </c>
      <c r="D141" s="143"/>
      <c r="E141" s="138"/>
      <c r="F141" s="139">
        <f t="shared" si="11"/>
        <v>0</v>
      </c>
      <c r="G141" s="143"/>
      <c r="H141" s="138">
        <v>150</v>
      </c>
      <c r="I141" s="139">
        <f t="shared" si="12"/>
        <v>150</v>
      </c>
    </row>
    <row r="142" spans="2:9" s="1" customFormat="1" ht="12" x14ac:dyDescent="0.15">
      <c r="B142" s="135" t="s">
        <v>608</v>
      </c>
      <c r="C142" s="136" t="s">
        <v>609</v>
      </c>
      <c r="D142" s="143"/>
      <c r="E142" s="138"/>
      <c r="F142" s="139">
        <f t="shared" si="11"/>
        <v>0</v>
      </c>
      <c r="G142" s="143"/>
      <c r="H142" s="138">
        <v>50</v>
      </c>
      <c r="I142" s="139">
        <f t="shared" si="12"/>
        <v>50</v>
      </c>
    </row>
    <row r="143" spans="2:9" s="1" customFormat="1" ht="12" x14ac:dyDescent="0.15">
      <c r="B143" s="135" t="s">
        <v>610</v>
      </c>
      <c r="C143" s="136" t="s">
        <v>611</v>
      </c>
      <c r="D143" s="143"/>
      <c r="E143" s="138"/>
      <c r="F143" s="139">
        <f t="shared" si="11"/>
        <v>0</v>
      </c>
      <c r="G143" s="143"/>
      <c r="H143" s="138">
        <v>50</v>
      </c>
      <c r="I143" s="139">
        <f t="shared" si="12"/>
        <v>50</v>
      </c>
    </row>
    <row r="144" spans="2:9" s="1" customFormat="1" ht="12" x14ac:dyDescent="0.15">
      <c r="B144" s="135" t="s">
        <v>612</v>
      </c>
      <c r="C144" s="136" t="s">
        <v>613</v>
      </c>
      <c r="D144" s="143"/>
      <c r="E144" s="138"/>
      <c r="F144" s="139">
        <f t="shared" si="11"/>
        <v>0</v>
      </c>
      <c r="G144" s="143"/>
      <c r="H144" s="138">
        <v>500</v>
      </c>
      <c r="I144" s="139">
        <f t="shared" si="12"/>
        <v>500</v>
      </c>
    </row>
    <row r="145" spans="2:9" s="1" customFormat="1" ht="12" x14ac:dyDescent="0.15">
      <c r="B145" s="135" t="s">
        <v>614</v>
      </c>
      <c r="C145" s="140" t="s">
        <v>615</v>
      </c>
      <c r="D145" s="143"/>
      <c r="E145" s="138"/>
      <c r="F145" s="139">
        <f t="shared" si="11"/>
        <v>0</v>
      </c>
      <c r="G145" s="143"/>
      <c r="H145" s="138">
        <v>100</v>
      </c>
      <c r="I145" s="139">
        <f t="shared" si="12"/>
        <v>100</v>
      </c>
    </row>
    <row r="146" spans="2:9" s="1" customFormat="1" ht="12" x14ac:dyDescent="0.15">
      <c r="B146" s="135" t="s">
        <v>616</v>
      </c>
      <c r="C146" s="140" t="s">
        <v>617</v>
      </c>
      <c r="D146" s="138"/>
      <c r="E146" s="48"/>
      <c r="F146" s="139">
        <f t="shared" si="11"/>
        <v>0</v>
      </c>
      <c r="G146" s="138">
        <v>100</v>
      </c>
      <c r="H146" s="48"/>
      <c r="I146" s="139">
        <f t="shared" si="12"/>
        <v>100</v>
      </c>
    </row>
    <row r="147" spans="2:9" s="1" customFormat="1" ht="12" x14ac:dyDescent="0.15">
      <c r="B147" s="135" t="s">
        <v>618</v>
      </c>
      <c r="C147" s="140" t="s">
        <v>619</v>
      </c>
      <c r="D147" s="138"/>
      <c r="E147" s="48"/>
      <c r="F147" s="139">
        <f t="shared" si="11"/>
        <v>0</v>
      </c>
      <c r="G147" s="138">
        <v>5000</v>
      </c>
      <c r="H147" s="48"/>
      <c r="I147" s="139">
        <f t="shared" si="12"/>
        <v>5000</v>
      </c>
    </row>
    <row r="148" spans="2:9" s="1" customFormat="1" ht="12" x14ac:dyDescent="0.15">
      <c r="B148" s="135" t="s">
        <v>620</v>
      </c>
      <c r="C148" s="140" t="s">
        <v>621</v>
      </c>
      <c r="D148" s="138"/>
      <c r="E148" s="48"/>
      <c r="F148" s="139">
        <f t="shared" si="11"/>
        <v>0</v>
      </c>
      <c r="G148" s="138">
        <v>3000</v>
      </c>
      <c r="H148" s="48"/>
      <c r="I148" s="139">
        <f t="shared" si="12"/>
        <v>3000</v>
      </c>
    </row>
    <row r="149" spans="2:9" s="1" customFormat="1" ht="12" x14ac:dyDescent="0.15">
      <c r="B149" s="135" t="s">
        <v>622</v>
      </c>
      <c r="C149" s="140" t="s">
        <v>623</v>
      </c>
      <c r="D149" s="137"/>
      <c r="E149" s="138"/>
      <c r="F149" s="139">
        <f t="shared" si="11"/>
        <v>0</v>
      </c>
      <c r="G149" s="137"/>
      <c r="H149" s="138">
        <v>39540</v>
      </c>
      <c r="I149" s="139">
        <f t="shared" si="12"/>
        <v>39540</v>
      </c>
    </row>
    <row r="150" spans="2:9" s="1" customFormat="1" ht="12" x14ac:dyDescent="0.15">
      <c r="B150" s="135" t="s">
        <v>624</v>
      </c>
      <c r="C150" s="140" t="s">
        <v>625</v>
      </c>
      <c r="D150" s="138"/>
      <c r="E150" s="48"/>
      <c r="F150" s="139">
        <f t="shared" si="11"/>
        <v>0</v>
      </c>
      <c r="G150" s="138">
        <v>400</v>
      </c>
      <c r="H150" s="48"/>
      <c r="I150" s="139">
        <f t="shared" si="12"/>
        <v>400</v>
      </c>
    </row>
    <row r="151" spans="2:9" s="1" customFormat="1" ht="12" x14ac:dyDescent="0.15">
      <c r="B151" s="135" t="s">
        <v>626</v>
      </c>
      <c r="C151" s="140" t="s">
        <v>627</v>
      </c>
      <c r="D151" s="138"/>
      <c r="E151" s="48"/>
      <c r="F151" s="139">
        <f t="shared" si="11"/>
        <v>0</v>
      </c>
      <c r="G151" s="138">
        <v>10</v>
      </c>
      <c r="H151" s="48"/>
      <c r="I151" s="139">
        <f t="shared" si="12"/>
        <v>10</v>
      </c>
    </row>
    <row r="152" spans="2:9" s="1" customFormat="1" ht="12" x14ac:dyDescent="0.15">
      <c r="B152" s="135" t="s">
        <v>628</v>
      </c>
      <c r="C152" s="136" t="s">
        <v>629</v>
      </c>
      <c r="D152" s="138"/>
      <c r="E152" s="48"/>
      <c r="F152" s="139">
        <f t="shared" si="11"/>
        <v>0</v>
      </c>
      <c r="G152" s="138">
        <v>100</v>
      </c>
      <c r="H152" s="48"/>
      <c r="I152" s="139">
        <f t="shared" si="12"/>
        <v>100</v>
      </c>
    </row>
    <row r="153" spans="2:9" s="1" customFormat="1" ht="12" x14ac:dyDescent="0.15">
      <c r="B153" s="135" t="s">
        <v>630</v>
      </c>
      <c r="C153" s="136" t="s">
        <v>631</v>
      </c>
      <c r="D153" s="138"/>
      <c r="E153" s="48"/>
      <c r="F153" s="139">
        <f t="shared" si="11"/>
        <v>0</v>
      </c>
      <c r="G153" s="138">
        <v>50</v>
      </c>
      <c r="H153" s="48"/>
      <c r="I153" s="139">
        <f t="shared" si="12"/>
        <v>50</v>
      </c>
    </row>
    <row r="154" spans="2:9" s="1" customFormat="1" ht="12" x14ac:dyDescent="0.15">
      <c r="B154" s="135" t="s">
        <v>632</v>
      </c>
      <c r="C154" s="136" t="s">
        <v>633</v>
      </c>
      <c r="D154" s="138"/>
      <c r="E154" s="48"/>
      <c r="F154" s="139">
        <f t="shared" si="11"/>
        <v>0</v>
      </c>
      <c r="G154" s="138">
        <v>30</v>
      </c>
      <c r="H154" s="48"/>
      <c r="I154" s="139">
        <f t="shared" si="12"/>
        <v>30</v>
      </c>
    </row>
    <row r="155" spans="2:9" s="1" customFormat="1" ht="12" x14ac:dyDescent="0.15">
      <c r="B155" s="135" t="s">
        <v>634</v>
      </c>
      <c r="C155" s="136" t="s">
        <v>635</v>
      </c>
      <c r="D155" s="138"/>
      <c r="E155" s="48"/>
      <c r="F155" s="139">
        <f t="shared" si="11"/>
        <v>0</v>
      </c>
      <c r="G155" s="138">
        <v>0.59</v>
      </c>
      <c r="H155" s="48"/>
      <c r="I155" s="139">
        <f t="shared" si="12"/>
        <v>0.59</v>
      </c>
    </row>
    <row r="156" spans="2:9" s="1" customFormat="1" ht="12" x14ac:dyDescent="0.15">
      <c r="B156" s="135" t="s">
        <v>636</v>
      </c>
      <c r="C156" s="136" t="s">
        <v>637</v>
      </c>
      <c r="D156" s="138"/>
      <c r="E156" s="48"/>
      <c r="F156" s="139">
        <f t="shared" si="11"/>
        <v>0</v>
      </c>
      <c r="G156" s="138">
        <v>10</v>
      </c>
      <c r="H156" s="48"/>
      <c r="I156" s="139">
        <f t="shared" si="12"/>
        <v>10</v>
      </c>
    </row>
    <row r="157" spans="2:9" s="1" customFormat="1" ht="12" x14ac:dyDescent="0.15">
      <c r="B157" s="135" t="s">
        <v>638</v>
      </c>
      <c r="C157" s="136" t="s">
        <v>639</v>
      </c>
      <c r="D157" s="138"/>
      <c r="E157" s="48"/>
      <c r="F157" s="139">
        <f t="shared" si="11"/>
        <v>0</v>
      </c>
      <c r="G157" s="138">
        <v>50</v>
      </c>
      <c r="H157" s="48"/>
      <c r="I157" s="139">
        <f t="shared" si="12"/>
        <v>50</v>
      </c>
    </row>
    <row r="158" spans="2:9" s="1" customFormat="1" ht="12" x14ac:dyDescent="0.15">
      <c r="B158" s="135" t="s">
        <v>640</v>
      </c>
      <c r="C158" s="136" t="s">
        <v>641</v>
      </c>
      <c r="D158" s="138"/>
      <c r="E158" s="48"/>
      <c r="F158" s="139">
        <f t="shared" si="11"/>
        <v>0</v>
      </c>
      <c r="G158" s="138">
        <v>20</v>
      </c>
      <c r="H158" s="48"/>
      <c r="I158" s="139">
        <f t="shared" si="12"/>
        <v>20</v>
      </c>
    </row>
    <row r="159" spans="2:9" s="1" customFormat="1" ht="12" x14ac:dyDescent="0.15">
      <c r="B159" s="135" t="s">
        <v>642</v>
      </c>
      <c r="C159" s="136" t="s">
        <v>643</v>
      </c>
      <c r="D159" s="138"/>
      <c r="E159" s="48"/>
      <c r="F159" s="139">
        <f t="shared" si="11"/>
        <v>0</v>
      </c>
      <c r="G159" s="138">
        <v>100</v>
      </c>
      <c r="H159" s="48"/>
      <c r="I159" s="139">
        <f t="shared" si="12"/>
        <v>100</v>
      </c>
    </row>
    <row r="160" spans="2:9" s="1" customFormat="1" ht="12" x14ac:dyDescent="0.15">
      <c r="B160" s="135" t="s">
        <v>644</v>
      </c>
      <c r="C160" s="136" t="s">
        <v>645</v>
      </c>
      <c r="D160" s="138"/>
      <c r="E160" s="48"/>
      <c r="F160" s="139">
        <f t="shared" si="11"/>
        <v>0</v>
      </c>
      <c r="G160" s="138">
        <v>30</v>
      </c>
      <c r="H160" s="48"/>
      <c r="I160" s="139">
        <f t="shared" si="12"/>
        <v>30</v>
      </c>
    </row>
    <row r="161" spans="2:9" s="1" customFormat="1" ht="12" x14ac:dyDescent="0.15">
      <c r="B161" s="135" t="s">
        <v>646</v>
      </c>
      <c r="C161" s="136" t="s">
        <v>647</v>
      </c>
      <c r="D161" s="138"/>
      <c r="E161" s="48"/>
      <c r="F161" s="139">
        <f t="shared" si="11"/>
        <v>0</v>
      </c>
      <c r="G161" s="138">
        <v>100</v>
      </c>
      <c r="H161" s="48"/>
      <c r="I161" s="139">
        <f t="shared" si="12"/>
        <v>100</v>
      </c>
    </row>
    <row r="162" spans="2:9" s="1" customFormat="1" ht="12" x14ac:dyDescent="0.15">
      <c r="B162" s="135" t="s">
        <v>648</v>
      </c>
      <c r="C162" s="136" t="s">
        <v>649</v>
      </c>
      <c r="D162" s="138"/>
      <c r="E162" s="48"/>
      <c r="F162" s="139">
        <f t="shared" si="11"/>
        <v>0</v>
      </c>
      <c r="G162" s="138">
        <v>5000</v>
      </c>
      <c r="H162" s="48"/>
      <c r="I162" s="139">
        <f t="shared" si="12"/>
        <v>5000</v>
      </c>
    </row>
    <row r="163" spans="2:9" s="1" customFormat="1" ht="12" x14ac:dyDescent="0.15">
      <c r="B163" s="135" t="s">
        <v>650</v>
      </c>
      <c r="C163" s="136" t="s">
        <v>651</v>
      </c>
      <c r="D163" s="138"/>
      <c r="E163" s="48"/>
      <c r="F163" s="139">
        <f t="shared" si="11"/>
        <v>0</v>
      </c>
      <c r="G163" s="138">
        <v>1000</v>
      </c>
      <c r="H163" s="48"/>
      <c r="I163" s="139">
        <f t="shared" si="12"/>
        <v>1000</v>
      </c>
    </row>
    <row r="164" spans="2:9" s="1" customFormat="1" x14ac:dyDescent="0.15">
      <c r="B164" s="135" t="s">
        <v>652</v>
      </c>
      <c r="C164" s="136" t="s">
        <v>653</v>
      </c>
      <c r="D164" s="144"/>
      <c r="E164" s="48"/>
      <c r="F164" s="139">
        <f t="shared" si="11"/>
        <v>0</v>
      </c>
      <c r="G164" s="144">
        <v>30</v>
      </c>
      <c r="H164" s="48"/>
      <c r="I164" s="139">
        <f t="shared" si="12"/>
        <v>30</v>
      </c>
    </row>
    <row r="165" spans="2:9" s="1" customFormat="1" x14ac:dyDescent="0.15">
      <c r="B165" s="135" t="s">
        <v>654</v>
      </c>
      <c r="C165" s="136" t="s">
        <v>653</v>
      </c>
      <c r="D165" s="144"/>
      <c r="E165" s="48"/>
      <c r="F165" s="139">
        <f t="shared" si="11"/>
        <v>0</v>
      </c>
      <c r="G165" s="144">
        <v>70</v>
      </c>
      <c r="H165" s="48"/>
      <c r="I165" s="139">
        <f t="shared" si="12"/>
        <v>70</v>
      </c>
    </row>
    <row r="166" spans="2:9" s="1" customFormat="1" x14ac:dyDescent="0.15">
      <c r="B166" s="135" t="s">
        <v>655</v>
      </c>
      <c r="C166" s="136" t="s">
        <v>653</v>
      </c>
      <c r="D166" s="144"/>
      <c r="E166" s="48"/>
      <c r="F166" s="139">
        <f t="shared" si="11"/>
        <v>0</v>
      </c>
      <c r="G166" s="144">
        <v>30</v>
      </c>
      <c r="H166" s="48"/>
      <c r="I166" s="139">
        <f t="shared" si="12"/>
        <v>30</v>
      </c>
    </row>
    <row r="167" spans="2:9" s="1" customFormat="1" x14ac:dyDescent="0.15">
      <c r="B167" s="135" t="s">
        <v>656</v>
      </c>
      <c r="C167" s="136" t="s">
        <v>657</v>
      </c>
      <c r="D167" s="144"/>
      <c r="E167" s="48"/>
      <c r="F167" s="139">
        <f t="shared" si="11"/>
        <v>0</v>
      </c>
      <c r="G167" s="144">
        <v>400</v>
      </c>
      <c r="H167" s="48"/>
      <c r="I167" s="139">
        <f t="shared" si="12"/>
        <v>400</v>
      </c>
    </row>
    <row r="168" spans="2:9" s="1" customFormat="1" x14ac:dyDescent="0.15">
      <c r="B168" s="135" t="s">
        <v>658</v>
      </c>
      <c r="C168" s="136" t="s">
        <v>659</v>
      </c>
      <c r="D168" s="144"/>
      <c r="E168" s="48"/>
      <c r="F168" s="139">
        <f t="shared" ref="F168:F187" si="13">D168+E168</f>
        <v>0</v>
      </c>
      <c r="G168" s="144">
        <v>300</v>
      </c>
      <c r="H168" s="48"/>
      <c r="I168" s="139">
        <f t="shared" si="12"/>
        <v>300</v>
      </c>
    </row>
    <row r="169" spans="2:9" s="1" customFormat="1" x14ac:dyDescent="0.15">
      <c r="B169" s="135" t="s">
        <v>660</v>
      </c>
      <c r="C169" s="136" t="s">
        <v>661</v>
      </c>
      <c r="D169" s="144"/>
      <c r="E169" s="48"/>
      <c r="F169" s="139">
        <f t="shared" si="13"/>
        <v>0</v>
      </c>
      <c r="G169" s="144">
        <v>500</v>
      </c>
      <c r="H169" s="48"/>
      <c r="I169" s="139">
        <f t="shared" si="12"/>
        <v>500</v>
      </c>
    </row>
    <row r="170" spans="2:9" s="1" customFormat="1" x14ac:dyDescent="0.15">
      <c r="B170" s="135" t="s">
        <v>662</v>
      </c>
      <c r="C170" s="136" t="s">
        <v>663</v>
      </c>
      <c r="D170" s="144"/>
      <c r="E170" s="48"/>
      <c r="F170" s="139">
        <f t="shared" si="13"/>
        <v>0</v>
      </c>
      <c r="G170" s="144">
        <v>100</v>
      </c>
      <c r="H170" s="48"/>
      <c r="I170" s="139">
        <f t="shared" si="12"/>
        <v>100</v>
      </c>
    </row>
    <row r="171" spans="2:9" s="1" customFormat="1" x14ac:dyDescent="0.15">
      <c r="B171" s="135" t="s">
        <v>664</v>
      </c>
      <c r="C171" s="136" t="s">
        <v>665</v>
      </c>
      <c r="D171" s="144"/>
      <c r="E171" s="48"/>
      <c r="F171" s="139">
        <f t="shared" si="13"/>
        <v>0</v>
      </c>
      <c r="G171" s="144">
        <v>1</v>
      </c>
      <c r="H171" s="48"/>
      <c r="I171" s="139">
        <f t="shared" si="12"/>
        <v>1</v>
      </c>
    </row>
    <row r="172" spans="2:9" s="1" customFormat="1" ht="12" x14ac:dyDescent="0.15">
      <c r="B172" s="135" t="s">
        <v>666</v>
      </c>
      <c r="C172" s="136" t="s">
        <v>667</v>
      </c>
      <c r="D172" s="138"/>
      <c r="E172" s="48"/>
      <c r="F172" s="139">
        <f t="shared" si="13"/>
        <v>0</v>
      </c>
      <c r="G172" s="138">
        <v>100</v>
      </c>
      <c r="H172" s="48"/>
      <c r="I172" s="139">
        <f t="shared" ref="I172:I203" si="14">G172+H172</f>
        <v>100</v>
      </c>
    </row>
    <row r="173" spans="2:9" s="1" customFormat="1" ht="22.5" x14ac:dyDescent="0.15">
      <c r="B173" s="135" t="s">
        <v>668</v>
      </c>
      <c r="C173" s="136" t="s">
        <v>669</v>
      </c>
      <c r="D173" s="138"/>
      <c r="E173" s="48"/>
      <c r="F173" s="139">
        <f t="shared" si="13"/>
        <v>0</v>
      </c>
      <c r="G173" s="138">
        <v>200</v>
      </c>
      <c r="H173" s="48"/>
      <c r="I173" s="139">
        <f t="shared" si="14"/>
        <v>200</v>
      </c>
    </row>
    <row r="174" spans="2:9" s="1" customFormat="1" ht="12" x14ac:dyDescent="0.15">
      <c r="B174" s="135" t="s">
        <v>670</v>
      </c>
      <c r="C174" s="136" t="s">
        <v>671</v>
      </c>
      <c r="D174" s="138"/>
      <c r="E174" s="48"/>
      <c r="F174" s="139">
        <f t="shared" si="13"/>
        <v>0</v>
      </c>
      <c r="G174" s="138">
        <v>4055.2</v>
      </c>
      <c r="H174" s="48"/>
      <c r="I174" s="139">
        <f t="shared" si="14"/>
        <v>4055.2</v>
      </c>
    </row>
    <row r="175" spans="2:9" s="1" customFormat="1" ht="12" x14ac:dyDescent="0.15">
      <c r="B175" s="135" t="s">
        <v>672</v>
      </c>
      <c r="C175" s="136" t="s">
        <v>673</v>
      </c>
      <c r="D175" s="138"/>
      <c r="E175" s="48"/>
      <c r="F175" s="139">
        <f t="shared" si="13"/>
        <v>0</v>
      </c>
      <c r="G175" s="138">
        <v>100</v>
      </c>
      <c r="H175" s="48"/>
      <c r="I175" s="139">
        <f t="shared" si="14"/>
        <v>100</v>
      </c>
    </row>
    <row r="176" spans="2:9" s="1" customFormat="1" ht="22.5" x14ac:dyDescent="0.15">
      <c r="B176" s="135" t="s">
        <v>674</v>
      </c>
      <c r="C176" s="136" t="s">
        <v>675</v>
      </c>
      <c r="D176" s="138"/>
      <c r="E176" s="48"/>
      <c r="F176" s="139">
        <f t="shared" si="13"/>
        <v>0</v>
      </c>
      <c r="G176" s="138">
        <v>1200</v>
      </c>
      <c r="H176" s="48"/>
      <c r="I176" s="139">
        <f t="shared" si="14"/>
        <v>1200</v>
      </c>
    </row>
    <row r="177" spans="2:9" s="1" customFormat="1" ht="12" x14ac:dyDescent="0.15">
      <c r="B177" s="135" t="s">
        <v>676</v>
      </c>
      <c r="C177" s="136" t="s">
        <v>677</v>
      </c>
      <c r="D177" s="138"/>
      <c r="E177" s="48"/>
      <c r="F177" s="139">
        <f t="shared" si="13"/>
        <v>0</v>
      </c>
      <c r="G177" s="138">
        <v>33.33</v>
      </c>
      <c r="H177" s="48"/>
      <c r="I177" s="139">
        <f t="shared" si="14"/>
        <v>33.33</v>
      </c>
    </row>
    <row r="178" spans="2:9" s="1" customFormat="1" ht="12" x14ac:dyDescent="0.15">
      <c r="B178" s="135" t="s">
        <v>678</v>
      </c>
      <c r="C178" s="136" t="s">
        <v>679</v>
      </c>
      <c r="D178" s="138"/>
      <c r="E178" s="48"/>
      <c r="F178" s="139">
        <f t="shared" si="13"/>
        <v>0</v>
      </c>
      <c r="G178" s="138">
        <v>30</v>
      </c>
      <c r="H178" s="48"/>
      <c r="I178" s="139">
        <f t="shared" si="14"/>
        <v>30</v>
      </c>
    </row>
    <row r="179" spans="2:9" s="1" customFormat="1" ht="12" x14ac:dyDescent="0.15">
      <c r="B179" s="135" t="s">
        <v>680</v>
      </c>
      <c r="C179" s="136" t="s">
        <v>681</v>
      </c>
      <c r="D179" s="138"/>
      <c r="E179" s="48"/>
      <c r="F179" s="139">
        <f t="shared" si="13"/>
        <v>0</v>
      </c>
      <c r="G179" s="138">
        <v>30</v>
      </c>
      <c r="H179" s="48"/>
      <c r="I179" s="139">
        <f t="shared" si="14"/>
        <v>30</v>
      </c>
    </row>
    <row r="180" spans="2:9" s="1" customFormat="1" ht="12" x14ac:dyDescent="0.15">
      <c r="B180" s="135" t="s">
        <v>682</v>
      </c>
      <c r="C180" s="136" t="s">
        <v>683</v>
      </c>
      <c r="D180" s="138"/>
      <c r="E180" s="48"/>
      <c r="F180" s="139">
        <f t="shared" si="13"/>
        <v>0</v>
      </c>
      <c r="G180" s="138">
        <v>10</v>
      </c>
      <c r="H180" s="48"/>
      <c r="I180" s="139">
        <f t="shared" si="14"/>
        <v>10</v>
      </c>
    </row>
    <row r="181" spans="2:9" s="1" customFormat="1" ht="22.5" x14ac:dyDescent="0.15">
      <c r="B181" s="135" t="s">
        <v>684</v>
      </c>
      <c r="C181" s="136" t="s">
        <v>685</v>
      </c>
      <c r="D181" s="137"/>
      <c r="E181" s="138"/>
      <c r="F181" s="139">
        <f t="shared" si="13"/>
        <v>0</v>
      </c>
      <c r="G181" s="137"/>
      <c r="H181" s="138">
        <v>16862.5</v>
      </c>
      <c r="I181" s="139">
        <f t="shared" si="14"/>
        <v>16862.5</v>
      </c>
    </row>
    <row r="182" spans="2:9" s="1" customFormat="1" ht="22.5" x14ac:dyDescent="0.15">
      <c r="B182" s="135" t="s">
        <v>686</v>
      </c>
      <c r="C182" s="136" t="s">
        <v>687</v>
      </c>
      <c r="D182" s="137"/>
      <c r="E182" s="138"/>
      <c r="F182" s="139">
        <f t="shared" si="13"/>
        <v>0</v>
      </c>
      <c r="G182" s="137"/>
      <c r="H182" s="138">
        <v>30</v>
      </c>
      <c r="I182" s="139">
        <f t="shared" si="14"/>
        <v>30</v>
      </c>
    </row>
    <row r="183" spans="2:9" s="1" customFormat="1" ht="33.75" x14ac:dyDescent="0.15">
      <c r="B183" s="135" t="s">
        <v>688</v>
      </c>
      <c r="C183" s="136" t="s">
        <v>689</v>
      </c>
      <c r="D183" s="137"/>
      <c r="E183" s="138"/>
      <c r="F183" s="139">
        <f t="shared" si="13"/>
        <v>0</v>
      </c>
      <c r="G183" s="137"/>
      <c r="H183" s="138">
        <v>402.3</v>
      </c>
      <c r="I183" s="139">
        <f t="shared" si="14"/>
        <v>402.3</v>
      </c>
    </row>
    <row r="184" spans="2:9" s="1" customFormat="1" ht="33.75" x14ac:dyDescent="0.15">
      <c r="B184" s="135" t="s">
        <v>690</v>
      </c>
      <c r="C184" s="136" t="s">
        <v>691</v>
      </c>
      <c r="D184" s="137"/>
      <c r="E184" s="138"/>
      <c r="F184" s="139">
        <f t="shared" si="13"/>
        <v>0</v>
      </c>
      <c r="G184" s="137"/>
      <c r="H184" s="138">
        <v>1561</v>
      </c>
      <c r="I184" s="139">
        <f t="shared" si="14"/>
        <v>1561</v>
      </c>
    </row>
    <row r="185" spans="2:9" s="1" customFormat="1" ht="33.75" x14ac:dyDescent="0.15">
      <c r="B185" s="135" t="s">
        <v>692</v>
      </c>
      <c r="C185" s="136" t="s">
        <v>623</v>
      </c>
      <c r="D185" s="137"/>
      <c r="E185" s="138"/>
      <c r="F185" s="139">
        <f t="shared" si="13"/>
        <v>0</v>
      </c>
      <c r="G185" s="137"/>
      <c r="H185" s="138">
        <v>19770</v>
      </c>
      <c r="I185" s="139">
        <f t="shared" si="14"/>
        <v>19770</v>
      </c>
    </row>
    <row r="186" spans="2:9" s="1" customFormat="1" ht="22.5" x14ac:dyDescent="0.15">
      <c r="B186" s="135" t="s">
        <v>693</v>
      </c>
      <c r="C186" s="136" t="s">
        <v>694</v>
      </c>
      <c r="D186" s="137"/>
      <c r="E186" s="138"/>
      <c r="F186" s="139">
        <f t="shared" si="13"/>
        <v>0</v>
      </c>
      <c r="G186" s="137"/>
      <c r="H186" s="138">
        <v>10000</v>
      </c>
      <c r="I186" s="139">
        <f t="shared" si="14"/>
        <v>10000</v>
      </c>
    </row>
    <row r="187" spans="2:9" s="1" customFormat="1" ht="22.5" x14ac:dyDescent="0.15">
      <c r="B187" s="135" t="s">
        <v>695</v>
      </c>
      <c r="C187" s="136" t="s">
        <v>696</v>
      </c>
      <c r="D187" s="137"/>
      <c r="E187" s="138"/>
      <c r="F187" s="139">
        <f t="shared" si="13"/>
        <v>0</v>
      </c>
      <c r="G187" s="137"/>
      <c r="H187" s="138">
        <v>24000</v>
      </c>
      <c r="I187" s="139">
        <f t="shared" si="14"/>
        <v>24000</v>
      </c>
    </row>
    <row r="188" spans="2:9" s="1" customFormat="1" ht="33.75" x14ac:dyDescent="0.15">
      <c r="B188" s="135" t="s">
        <v>697</v>
      </c>
      <c r="C188" s="145" t="s">
        <v>698</v>
      </c>
      <c r="D188" s="146"/>
      <c r="E188" s="147">
        <v>2700</v>
      </c>
      <c r="F188" s="148"/>
      <c r="G188" s="137"/>
      <c r="H188" s="138"/>
      <c r="I188" s="139">
        <f t="shared" si="14"/>
        <v>0</v>
      </c>
    </row>
    <row r="189" spans="2:9" s="1" customFormat="1" ht="22.5" x14ac:dyDescent="0.15">
      <c r="B189" s="135" t="s">
        <v>699</v>
      </c>
      <c r="C189" s="145" t="s">
        <v>700</v>
      </c>
      <c r="D189" s="146"/>
      <c r="E189" s="147">
        <v>100</v>
      </c>
      <c r="F189" s="148"/>
      <c r="G189" s="137"/>
      <c r="H189" s="138"/>
      <c r="I189" s="139">
        <f t="shared" si="14"/>
        <v>0</v>
      </c>
    </row>
    <row r="190" spans="2:9" s="1" customFormat="1" ht="12" x14ac:dyDescent="0.15">
      <c r="B190" s="135" t="s">
        <v>701</v>
      </c>
      <c r="C190" s="145" t="s">
        <v>702</v>
      </c>
      <c r="D190" s="146"/>
      <c r="E190" s="147">
        <v>36842.050000000003</v>
      </c>
      <c r="F190" s="148"/>
      <c r="G190" s="137"/>
      <c r="H190" s="138"/>
      <c r="I190" s="139">
        <f t="shared" si="14"/>
        <v>0</v>
      </c>
    </row>
    <row r="191" spans="2:9" s="1" customFormat="1" ht="22.5" x14ac:dyDescent="0.15">
      <c r="B191" s="135" t="s">
        <v>703</v>
      </c>
      <c r="C191" s="145" t="s">
        <v>704</v>
      </c>
      <c r="D191" s="146"/>
      <c r="E191" s="147">
        <v>500</v>
      </c>
      <c r="F191" s="148"/>
      <c r="G191" s="138"/>
      <c r="H191" s="48"/>
      <c r="I191" s="139">
        <f t="shared" si="14"/>
        <v>0</v>
      </c>
    </row>
    <row r="192" spans="2:9" s="1" customFormat="1" ht="22.5" x14ac:dyDescent="0.15">
      <c r="B192" s="135" t="s">
        <v>705</v>
      </c>
      <c r="C192" s="145" t="s">
        <v>706</v>
      </c>
      <c r="D192" s="146"/>
      <c r="E192" s="147">
        <v>63503.360000000001</v>
      </c>
      <c r="F192" s="148"/>
      <c r="G192" s="137"/>
      <c r="H192" s="138"/>
      <c r="I192" s="139">
        <f t="shared" si="14"/>
        <v>0</v>
      </c>
    </row>
    <row r="193" spans="2:9" s="1" customFormat="1" ht="33.75" x14ac:dyDescent="0.15">
      <c r="B193" s="135" t="s">
        <v>707</v>
      </c>
      <c r="C193" s="145" t="s">
        <v>708</v>
      </c>
      <c r="D193" s="146"/>
      <c r="E193" s="147">
        <v>1570</v>
      </c>
      <c r="F193" s="148"/>
      <c r="G193" s="138"/>
      <c r="H193" s="48"/>
      <c r="I193" s="139">
        <f t="shared" si="14"/>
        <v>0</v>
      </c>
    </row>
    <row r="194" spans="2:9" s="1" customFormat="1" ht="22.5" x14ac:dyDescent="0.15">
      <c r="B194" s="135" t="s">
        <v>709</v>
      </c>
      <c r="C194" s="145" t="s">
        <v>710</v>
      </c>
      <c r="D194" s="146"/>
      <c r="E194" s="147">
        <v>21000</v>
      </c>
      <c r="F194" s="148"/>
      <c r="G194" s="137"/>
      <c r="H194" s="138"/>
      <c r="I194" s="139">
        <f t="shared" si="14"/>
        <v>0</v>
      </c>
    </row>
    <row r="195" spans="2:9" s="1" customFormat="1" ht="45" x14ac:dyDescent="0.15">
      <c r="B195" s="135" t="s">
        <v>711</v>
      </c>
      <c r="C195" s="145" t="s">
        <v>712</v>
      </c>
      <c r="D195" s="146"/>
      <c r="E195" s="147">
        <v>181219.86</v>
      </c>
      <c r="F195" s="148"/>
      <c r="G195" s="137"/>
      <c r="H195" s="138"/>
      <c r="I195" s="139">
        <f t="shared" si="14"/>
        <v>0</v>
      </c>
    </row>
    <row r="196" spans="2:9" s="1" customFormat="1" ht="45" x14ac:dyDescent="0.15">
      <c r="B196" s="135" t="s">
        <v>713</v>
      </c>
      <c r="C196" s="145" t="s">
        <v>714</v>
      </c>
      <c r="D196" s="146"/>
      <c r="E196" s="147">
        <v>94521.15</v>
      </c>
      <c r="F196" s="148"/>
      <c r="G196" s="137"/>
      <c r="H196" s="138"/>
      <c r="I196" s="139">
        <f t="shared" si="14"/>
        <v>0</v>
      </c>
    </row>
    <row r="197" spans="2:9" s="1" customFormat="1" ht="22.5" x14ac:dyDescent="0.15">
      <c r="B197" s="135" t="s">
        <v>715</v>
      </c>
      <c r="C197" s="145" t="s">
        <v>716</v>
      </c>
      <c r="D197" s="146"/>
      <c r="E197" s="147">
        <v>5000</v>
      </c>
      <c r="F197" s="148"/>
      <c r="G197" s="137"/>
      <c r="H197" s="138"/>
      <c r="I197" s="139">
        <f t="shared" si="14"/>
        <v>0</v>
      </c>
    </row>
    <row r="198" spans="2:9" s="1" customFormat="1" ht="22.5" x14ac:dyDescent="0.15">
      <c r="B198" s="135" t="s">
        <v>717</v>
      </c>
      <c r="C198" s="145" t="s">
        <v>716</v>
      </c>
      <c r="D198" s="146"/>
      <c r="E198" s="147">
        <v>5000</v>
      </c>
      <c r="F198" s="148"/>
      <c r="G198" s="137"/>
      <c r="H198" s="138"/>
      <c r="I198" s="139">
        <f t="shared" si="14"/>
        <v>0</v>
      </c>
    </row>
    <row r="199" spans="2:9" s="1" customFormat="1" ht="22.5" x14ac:dyDescent="0.15">
      <c r="B199" s="135" t="s">
        <v>718</v>
      </c>
      <c r="C199" s="145" t="s">
        <v>719</v>
      </c>
      <c r="D199" s="146"/>
      <c r="E199" s="147">
        <v>5025.9799999999996</v>
      </c>
      <c r="F199" s="148"/>
      <c r="G199" s="137"/>
      <c r="H199" s="138"/>
      <c r="I199" s="139">
        <f t="shared" si="14"/>
        <v>0</v>
      </c>
    </row>
    <row r="200" spans="2:9" s="1" customFormat="1" ht="33.75" x14ac:dyDescent="0.15">
      <c r="B200" s="135" t="s">
        <v>720</v>
      </c>
      <c r="C200" s="145" t="s">
        <v>721</v>
      </c>
      <c r="D200" s="146"/>
      <c r="E200" s="147">
        <v>34022.1</v>
      </c>
      <c r="F200" s="148"/>
      <c r="G200" s="137"/>
      <c r="H200" s="138"/>
      <c r="I200" s="139">
        <f t="shared" si="14"/>
        <v>0</v>
      </c>
    </row>
    <row r="201" spans="2:9" s="1" customFormat="1" ht="22.5" x14ac:dyDescent="0.15">
      <c r="B201" s="135" t="s">
        <v>722</v>
      </c>
      <c r="C201" s="145" t="s">
        <v>723</v>
      </c>
      <c r="D201" s="146"/>
      <c r="E201" s="147">
        <v>200000</v>
      </c>
      <c r="F201" s="148"/>
      <c r="G201" s="137"/>
      <c r="H201" s="138"/>
      <c r="I201" s="139">
        <f t="shared" si="14"/>
        <v>0</v>
      </c>
    </row>
    <row r="202" spans="2:9" s="1" customFormat="1" ht="22.5" x14ac:dyDescent="0.15">
      <c r="B202" s="135" t="s">
        <v>724</v>
      </c>
      <c r="C202" s="145" t="s">
        <v>725</v>
      </c>
      <c r="D202" s="146"/>
      <c r="E202" s="147">
        <v>1000</v>
      </c>
      <c r="F202" s="148"/>
      <c r="G202" s="137"/>
      <c r="H202" s="138"/>
      <c r="I202" s="139">
        <f t="shared" si="14"/>
        <v>0</v>
      </c>
    </row>
    <row r="203" spans="2:9" s="1" customFormat="1" ht="33.75" x14ac:dyDescent="0.15">
      <c r="B203" s="135" t="s">
        <v>726</v>
      </c>
      <c r="C203" s="145" t="s">
        <v>727</v>
      </c>
      <c r="D203" s="146"/>
      <c r="E203" s="147">
        <v>2175</v>
      </c>
      <c r="F203" s="148"/>
      <c r="G203" s="137"/>
      <c r="H203" s="138"/>
      <c r="I203" s="139">
        <f t="shared" si="14"/>
        <v>0</v>
      </c>
    </row>
    <row r="204" spans="2:9" s="1" customFormat="1" ht="33.75" x14ac:dyDescent="0.15">
      <c r="B204" s="135" t="s">
        <v>728</v>
      </c>
      <c r="C204" s="145" t="s">
        <v>729</v>
      </c>
      <c r="D204" s="146"/>
      <c r="E204" s="147">
        <v>1550</v>
      </c>
      <c r="F204" s="148"/>
      <c r="G204" s="137"/>
      <c r="H204" s="138"/>
      <c r="I204" s="139">
        <f t="shared" ref="I204:I235" si="15">G204+H204</f>
        <v>0</v>
      </c>
    </row>
    <row r="205" spans="2:9" s="1" customFormat="1" ht="22.5" x14ac:dyDescent="0.15">
      <c r="B205" s="135" t="s">
        <v>730</v>
      </c>
      <c r="C205" s="145" t="s">
        <v>731</v>
      </c>
      <c r="D205" s="146"/>
      <c r="E205" s="147">
        <v>3000</v>
      </c>
      <c r="F205" s="148"/>
      <c r="G205" s="137"/>
      <c r="H205" s="138"/>
      <c r="I205" s="139">
        <f t="shared" si="15"/>
        <v>0</v>
      </c>
    </row>
    <row r="206" spans="2:9" s="1" customFormat="1" ht="22.5" x14ac:dyDescent="0.15">
      <c r="B206" s="135" t="s">
        <v>732</v>
      </c>
      <c r="C206" s="145" t="s">
        <v>733</v>
      </c>
      <c r="D206" s="146"/>
      <c r="E206" s="147">
        <v>41200</v>
      </c>
      <c r="F206" s="148"/>
      <c r="G206" s="137"/>
      <c r="H206" s="138"/>
      <c r="I206" s="139">
        <f t="shared" si="15"/>
        <v>0</v>
      </c>
    </row>
    <row r="207" spans="2:9" s="1" customFormat="1" ht="22.5" x14ac:dyDescent="0.15">
      <c r="B207" s="135" t="s">
        <v>734</v>
      </c>
      <c r="C207" s="145" t="s">
        <v>735</v>
      </c>
      <c r="D207" s="146"/>
      <c r="E207" s="147">
        <v>42000</v>
      </c>
      <c r="F207" s="148"/>
      <c r="G207" s="137"/>
      <c r="H207" s="138"/>
      <c r="I207" s="139">
        <f t="shared" si="15"/>
        <v>0</v>
      </c>
    </row>
    <row r="208" spans="2:9" s="1" customFormat="1" ht="22.5" x14ac:dyDescent="0.15">
      <c r="B208" s="135" t="s">
        <v>736</v>
      </c>
      <c r="C208" s="145" t="s">
        <v>737</v>
      </c>
      <c r="D208" s="146"/>
      <c r="E208" s="147">
        <v>50</v>
      </c>
      <c r="F208" s="148"/>
      <c r="G208" s="137"/>
      <c r="H208" s="138"/>
      <c r="I208" s="139">
        <f t="shared" si="15"/>
        <v>0</v>
      </c>
    </row>
    <row r="209" spans="2:9" s="1" customFormat="1" ht="33.75" x14ac:dyDescent="0.15">
      <c r="B209" s="135" t="s">
        <v>738</v>
      </c>
      <c r="C209" s="145" t="s">
        <v>739</v>
      </c>
      <c r="D209" s="146"/>
      <c r="E209" s="147">
        <v>3275</v>
      </c>
      <c r="F209" s="148"/>
      <c r="G209" s="137"/>
      <c r="H209" s="138"/>
      <c r="I209" s="139">
        <f t="shared" si="15"/>
        <v>0</v>
      </c>
    </row>
    <row r="210" spans="2:9" s="1" customFormat="1" ht="33.75" x14ac:dyDescent="0.15">
      <c r="B210" s="135" t="s">
        <v>740</v>
      </c>
      <c r="C210" s="145" t="s">
        <v>741</v>
      </c>
      <c r="D210" s="146"/>
      <c r="E210" s="147">
        <v>1000</v>
      </c>
      <c r="F210" s="148"/>
      <c r="G210" s="137"/>
      <c r="H210" s="138"/>
      <c r="I210" s="139">
        <f t="shared" si="15"/>
        <v>0</v>
      </c>
    </row>
    <row r="211" spans="2:9" s="1" customFormat="1" ht="33.75" x14ac:dyDescent="0.15">
      <c r="B211" s="135" t="s">
        <v>742</v>
      </c>
      <c r="C211" s="145" t="s">
        <v>743</v>
      </c>
      <c r="D211" s="146"/>
      <c r="E211" s="147">
        <v>5025.9799999999996</v>
      </c>
      <c r="F211" s="148"/>
      <c r="G211" s="137"/>
      <c r="H211" s="138"/>
      <c r="I211" s="139">
        <f t="shared" si="15"/>
        <v>0</v>
      </c>
    </row>
    <row r="212" spans="2:9" s="1" customFormat="1" ht="22.5" x14ac:dyDescent="0.15">
      <c r="B212" s="135" t="s">
        <v>744</v>
      </c>
      <c r="C212" s="145" t="s">
        <v>745</v>
      </c>
      <c r="D212" s="146"/>
      <c r="E212" s="147">
        <v>200000</v>
      </c>
      <c r="F212" s="148"/>
      <c r="G212" s="137"/>
      <c r="H212" s="138"/>
      <c r="I212" s="139">
        <f t="shared" si="15"/>
        <v>0</v>
      </c>
    </row>
    <row r="213" spans="2:9" s="1" customFormat="1" ht="22.5" x14ac:dyDescent="0.15">
      <c r="B213" s="135" t="s">
        <v>746</v>
      </c>
      <c r="C213" s="145" t="s">
        <v>747</v>
      </c>
      <c r="D213" s="146"/>
      <c r="E213" s="147">
        <v>15000</v>
      </c>
      <c r="F213" s="148"/>
      <c r="G213" s="137"/>
      <c r="H213" s="138"/>
      <c r="I213" s="139">
        <f t="shared" si="15"/>
        <v>0</v>
      </c>
    </row>
    <row r="214" spans="2:9" s="1" customFormat="1" ht="22.5" x14ac:dyDescent="0.15">
      <c r="B214" s="135" t="s">
        <v>748</v>
      </c>
      <c r="C214" s="145" t="s">
        <v>749</v>
      </c>
      <c r="D214" s="146"/>
      <c r="E214" s="147">
        <v>1000</v>
      </c>
      <c r="F214" s="148"/>
      <c r="G214" s="137"/>
      <c r="H214" s="138"/>
      <c r="I214" s="139">
        <f t="shared" si="15"/>
        <v>0</v>
      </c>
    </row>
    <row r="215" spans="2:9" s="1" customFormat="1" ht="33.75" x14ac:dyDescent="0.15">
      <c r="B215" s="135" t="s">
        <v>750</v>
      </c>
      <c r="C215" s="145" t="s">
        <v>751</v>
      </c>
      <c r="D215" s="146"/>
      <c r="E215" s="147">
        <v>2105</v>
      </c>
      <c r="F215" s="148"/>
      <c r="G215" s="137"/>
      <c r="H215" s="138"/>
      <c r="I215" s="139">
        <f t="shared" si="15"/>
        <v>0</v>
      </c>
    </row>
    <row r="216" spans="2:9" s="1" customFormat="1" ht="33.75" x14ac:dyDescent="0.15">
      <c r="B216" s="135" t="s">
        <v>752</v>
      </c>
      <c r="C216" s="145" t="s">
        <v>753</v>
      </c>
      <c r="D216" s="146"/>
      <c r="E216" s="147">
        <v>10000</v>
      </c>
      <c r="F216" s="148"/>
      <c r="G216" s="137"/>
      <c r="H216" s="138"/>
      <c r="I216" s="139">
        <f t="shared" si="15"/>
        <v>0</v>
      </c>
    </row>
    <row r="217" spans="2:9" s="1" customFormat="1" ht="22.5" x14ac:dyDescent="0.15">
      <c r="B217" s="135" t="s">
        <v>754</v>
      </c>
      <c r="C217" s="145" t="s">
        <v>755</v>
      </c>
      <c r="D217" s="146"/>
      <c r="E217" s="147">
        <v>80373</v>
      </c>
      <c r="F217" s="148"/>
      <c r="G217" s="137"/>
      <c r="H217" s="138"/>
      <c r="I217" s="139">
        <f t="shared" si="15"/>
        <v>0</v>
      </c>
    </row>
    <row r="218" spans="2:9" s="1" customFormat="1" ht="22.5" x14ac:dyDescent="0.15">
      <c r="B218" s="135" t="s">
        <v>756</v>
      </c>
      <c r="C218" s="145" t="s">
        <v>757</v>
      </c>
      <c r="D218" s="146"/>
      <c r="E218" s="147">
        <v>41200</v>
      </c>
      <c r="F218" s="148"/>
      <c r="G218" s="137"/>
      <c r="H218" s="138"/>
      <c r="I218" s="139">
        <f t="shared" si="15"/>
        <v>0</v>
      </c>
    </row>
    <row r="219" spans="2:9" s="1" customFormat="1" ht="33.75" x14ac:dyDescent="0.15">
      <c r="B219" s="135" t="s">
        <v>758</v>
      </c>
      <c r="C219" s="145" t="s">
        <v>759</v>
      </c>
      <c r="D219" s="146"/>
      <c r="E219" s="147">
        <v>1625</v>
      </c>
      <c r="F219" s="148"/>
      <c r="G219" s="137"/>
      <c r="H219" s="138"/>
      <c r="I219" s="139">
        <f t="shared" si="15"/>
        <v>0</v>
      </c>
    </row>
    <row r="220" spans="2:9" s="1" customFormat="1" ht="33.75" x14ac:dyDescent="0.15">
      <c r="B220" s="135" t="s">
        <v>760</v>
      </c>
      <c r="C220" s="145" t="s">
        <v>761</v>
      </c>
      <c r="D220" s="146"/>
      <c r="E220" s="147">
        <v>1490</v>
      </c>
      <c r="F220" s="148"/>
      <c r="G220" s="137"/>
      <c r="H220" s="138"/>
      <c r="I220" s="139">
        <f t="shared" si="15"/>
        <v>0</v>
      </c>
    </row>
    <row r="221" spans="2:9" s="1" customFormat="1" ht="22.5" x14ac:dyDescent="0.15">
      <c r="B221" s="135" t="s">
        <v>762</v>
      </c>
      <c r="C221" s="145" t="s">
        <v>763</v>
      </c>
      <c r="D221" s="146"/>
      <c r="E221" s="147">
        <v>100000</v>
      </c>
      <c r="F221" s="148"/>
      <c r="G221" s="137"/>
      <c r="H221" s="138"/>
      <c r="I221" s="139">
        <f t="shared" si="15"/>
        <v>0</v>
      </c>
    </row>
    <row r="222" spans="2:9" s="1" customFormat="1" ht="22.5" x14ac:dyDescent="0.15">
      <c r="B222" s="135" t="s">
        <v>764</v>
      </c>
      <c r="C222" s="145" t="s">
        <v>765</v>
      </c>
      <c r="D222" s="146"/>
      <c r="E222" s="147">
        <v>200</v>
      </c>
      <c r="F222" s="148"/>
      <c r="G222" s="137"/>
      <c r="H222" s="138"/>
      <c r="I222" s="139">
        <f t="shared" si="15"/>
        <v>0</v>
      </c>
    </row>
    <row r="223" spans="2:9" s="1" customFormat="1" ht="12" x14ac:dyDescent="0.15">
      <c r="B223" s="135" t="s">
        <v>766</v>
      </c>
      <c r="C223" s="145" t="s">
        <v>767</v>
      </c>
      <c r="D223" s="146"/>
      <c r="E223" s="147">
        <v>5000</v>
      </c>
      <c r="F223" s="148"/>
      <c r="G223" s="137"/>
      <c r="H223" s="138"/>
      <c r="I223" s="139">
        <f t="shared" si="15"/>
        <v>0</v>
      </c>
    </row>
    <row r="224" spans="2:9" s="1" customFormat="1" ht="22.5" x14ac:dyDescent="0.15">
      <c r="B224" s="135" t="s">
        <v>768</v>
      </c>
      <c r="C224" s="145" t="s">
        <v>769</v>
      </c>
      <c r="D224" s="146"/>
      <c r="E224" s="147">
        <v>15000</v>
      </c>
      <c r="F224" s="148"/>
      <c r="G224" s="43"/>
      <c r="H224" s="138"/>
      <c r="I224" s="139">
        <f t="shared" si="15"/>
        <v>0</v>
      </c>
    </row>
    <row r="225" spans="2:9" s="1" customFormat="1" ht="22.5" x14ac:dyDescent="0.15">
      <c r="B225" s="135" t="s">
        <v>770</v>
      </c>
      <c r="C225" s="145" t="s">
        <v>771</v>
      </c>
      <c r="D225" s="146"/>
      <c r="E225" s="147">
        <v>10000</v>
      </c>
      <c r="F225" s="148"/>
      <c r="G225" s="43"/>
      <c r="H225" s="138"/>
      <c r="I225" s="139">
        <f t="shared" si="15"/>
        <v>0</v>
      </c>
    </row>
    <row r="226" spans="2:9" s="1" customFormat="1" ht="22.5" x14ac:dyDescent="0.15">
      <c r="B226" s="135" t="s">
        <v>772</v>
      </c>
      <c r="C226" s="145" t="s">
        <v>773</v>
      </c>
      <c r="D226" s="146"/>
      <c r="E226" s="147">
        <v>12000</v>
      </c>
      <c r="F226" s="148"/>
      <c r="G226" s="43"/>
      <c r="H226" s="138"/>
      <c r="I226" s="139">
        <f t="shared" si="15"/>
        <v>0</v>
      </c>
    </row>
    <row r="227" spans="2:9" s="1" customFormat="1" ht="33.75" x14ac:dyDescent="0.15">
      <c r="B227" s="135" t="s">
        <v>774</v>
      </c>
      <c r="C227" s="145" t="s">
        <v>775</v>
      </c>
      <c r="D227" s="146"/>
      <c r="E227" s="147">
        <v>2115</v>
      </c>
      <c r="F227" s="148"/>
      <c r="G227" s="43"/>
      <c r="H227" s="138"/>
      <c r="I227" s="139">
        <f t="shared" si="15"/>
        <v>0</v>
      </c>
    </row>
    <row r="228" spans="2:9" s="1" customFormat="1" ht="22.5" x14ac:dyDescent="0.15">
      <c r="B228" s="135" t="s">
        <v>776</v>
      </c>
      <c r="C228" s="145" t="s">
        <v>777</v>
      </c>
      <c r="D228" s="146"/>
      <c r="E228" s="147">
        <v>3000</v>
      </c>
      <c r="F228" s="148"/>
      <c r="G228" s="43"/>
      <c r="H228" s="138"/>
      <c r="I228" s="139">
        <f t="shared" si="15"/>
        <v>0</v>
      </c>
    </row>
    <row r="229" spans="2:9" s="1" customFormat="1" ht="12" x14ac:dyDescent="0.15">
      <c r="B229" s="135" t="s">
        <v>778</v>
      </c>
      <c r="C229" s="145" t="s">
        <v>779</v>
      </c>
      <c r="D229" s="146"/>
      <c r="E229" s="147">
        <v>182</v>
      </c>
      <c r="F229" s="148"/>
      <c r="G229" s="43"/>
      <c r="H229" s="138"/>
      <c r="I229" s="139">
        <f t="shared" si="15"/>
        <v>0</v>
      </c>
    </row>
    <row r="230" spans="2:9" s="1" customFormat="1" ht="22.5" x14ac:dyDescent="0.15">
      <c r="B230" s="135" t="s">
        <v>780</v>
      </c>
      <c r="C230" s="145" t="s">
        <v>781</v>
      </c>
      <c r="D230" s="146"/>
      <c r="E230" s="147">
        <v>11326.5</v>
      </c>
      <c r="F230" s="148"/>
      <c r="G230" s="43"/>
      <c r="H230" s="138"/>
      <c r="I230" s="139">
        <f t="shared" si="15"/>
        <v>0</v>
      </c>
    </row>
    <row r="231" spans="2:9" s="1" customFormat="1" ht="33.75" x14ac:dyDescent="0.15">
      <c r="B231" s="135" t="s">
        <v>782</v>
      </c>
      <c r="C231" s="145" t="s">
        <v>783</v>
      </c>
      <c r="D231" s="146"/>
      <c r="E231" s="147">
        <v>146181.04999999999</v>
      </c>
      <c r="F231" s="148"/>
      <c r="G231" s="43"/>
      <c r="H231" s="138"/>
      <c r="I231" s="139">
        <f t="shared" si="15"/>
        <v>0</v>
      </c>
    </row>
    <row r="232" spans="2:9" s="1" customFormat="1" ht="33.75" x14ac:dyDescent="0.15">
      <c r="B232" s="135" t="s">
        <v>784</v>
      </c>
      <c r="C232" s="145" t="s">
        <v>785</v>
      </c>
      <c r="D232" s="146"/>
      <c r="E232" s="147">
        <v>86074.6</v>
      </c>
      <c r="F232" s="148"/>
      <c r="G232" s="43"/>
      <c r="H232" s="138"/>
      <c r="I232" s="139">
        <f t="shared" si="15"/>
        <v>0</v>
      </c>
    </row>
    <row r="233" spans="2:9" s="1" customFormat="1" ht="33.75" x14ac:dyDescent="0.15">
      <c r="B233" s="135" t="s">
        <v>786</v>
      </c>
      <c r="C233" s="145" t="s">
        <v>787</v>
      </c>
      <c r="D233" s="146"/>
      <c r="E233" s="147">
        <v>71782.05</v>
      </c>
      <c r="F233" s="148"/>
      <c r="G233" s="43"/>
      <c r="H233" s="138"/>
      <c r="I233" s="139">
        <f t="shared" si="15"/>
        <v>0</v>
      </c>
    </row>
    <row r="234" spans="2:9" s="1" customFormat="1" ht="33.75" x14ac:dyDescent="0.15">
      <c r="B234" s="135" t="s">
        <v>788</v>
      </c>
      <c r="C234" s="145" t="s">
        <v>789</v>
      </c>
      <c r="D234" s="146"/>
      <c r="E234" s="147">
        <v>20600</v>
      </c>
      <c r="F234" s="148"/>
      <c r="G234" s="43"/>
      <c r="H234" s="138"/>
      <c r="I234" s="139">
        <f t="shared" si="15"/>
        <v>0</v>
      </c>
    </row>
    <row r="235" spans="2:9" s="1" customFormat="1" ht="22.5" x14ac:dyDescent="0.15">
      <c r="B235" s="135" t="s">
        <v>790</v>
      </c>
      <c r="C235" s="145" t="s">
        <v>791</v>
      </c>
      <c r="D235" s="146"/>
      <c r="E235" s="147">
        <v>47000</v>
      </c>
      <c r="F235" s="148"/>
      <c r="G235" s="43"/>
      <c r="H235" s="138"/>
      <c r="I235" s="139">
        <f t="shared" si="15"/>
        <v>0</v>
      </c>
    </row>
    <row r="236" spans="2:9" s="1" customFormat="1" ht="33.75" x14ac:dyDescent="0.15">
      <c r="B236" s="135" t="s">
        <v>792</v>
      </c>
      <c r="C236" s="145" t="s">
        <v>793</v>
      </c>
      <c r="D236" s="146"/>
      <c r="E236" s="147">
        <v>4800</v>
      </c>
      <c r="F236" s="148"/>
      <c r="G236" s="43"/>
      <c r="H236" s="138"/>
      <c r="I236" s="139">
        <f t="shared" ref="I236:I291" si="16">G236+H236</f>
        <v>0</v>
      </c>
    </row>
    <row r="237" spans="2:9" s="1" customFormat="1" ht="22.5" x14ac:dyDescent="0.15">
      <c r="B237" s="135" t="s">
        <v>794</v>
      </c>
      <c r="C237" s="145" t="s">
        <v>795</v>
      </c>
      <c r="D237" s="146"/>
      <c r="E237" s="147">
        <v>2115</v>
      </c>
      <c r="F237" s="148"/>
      <c r="G237" s="43"/>
      <c r="H237" s="138"/>
      <c r="I237" s="139">
        <f t="shared" si="16"/>
        <v>0</v>
      </c>
    </row>
    <row r="238" spans="2:9" s="1" customFormat="1" ht="22.5" x14ac:dyDescent="0.15">
      <c r="B238" s="135" t="s">
        <v>796</v>
      </c>
      <c r="C238" s="145" t="s">
        <v>797</v>
      </c>
      <c r="D238" s="147">
        <v>9.9</v>
      </c>
      <c r="E238" s="43"/>
      <c r="F238" s="148"/>
      <c r="G238" s="43"/>
      <c r="H238" s="138"/>
      <c r="I238" s="139">
        <f t="shared" si="16"/>
        <v>0</v>
      </c>
    </row>
    <row r="239" spans="2:9" s="1" customFormat="1" ht="22.5" x14ac:dyDescent="0.15">
      <c r="B239" s="135" t="s">
        <v>798</v>
      </c>
      <c r="C239" s="145" t="s">
        <v>799</v>
      </c>
      <c r="D239" s="147">
        <v>300</v>
      </c>
      <c r="E239" s="43"/>
      <c r="F239" s="148"/>
      <c r="G239" s="43"/>
      <c r="H239" s="138"/>
      <c r="I239" s="139">
        <f t="shared" si="16"/>
        <v>0</v>
      </c>
    </row>
    <row r="240" spans="2:9" s="1" customFormat="1" ht="22.5" x14ac:dyDescent="0.15">
      <c r="B240" s="135" t="s">
        <v>800</v>
      </c>
      <c r="C240" s="145" t="s">
        <v>801</v>
      </c>
      <c r="D240" s="147">
        <v>2000</v>
      </c>
      <c r="E240" s="43"/>
      <c r="F240" s="148"/>
      <c r="G240" s="43"/>
      <c r="H240" s="138"/>
      <c r="I240" s="139">
        <f t="shared" si="16"/>
        <v>0</v>
      </c>
    </row>
    <row r="241" spans="2:9" s="1" customFormat="1" ht="33.75" x14ac:dyDescent="0.15">
      <c r="B241" s="135" t="s">
        <v>802</v>
      </c>
      <c r="C241" s="145" t="s">
        <v>803</v>
      </c>
      <c r="D241" s="147">
        <v>1000</v>
      </c>
      <c r="E241" s="43"/>
      <c r="F241" s="148"/>
      <c r="G241" s="43"/>
      <c r="H241" s="138"/>
      <c r="I241" s="139">
        <f t="shared" si="16"/>
        <v>0</v>
      </c>
    </row>
    <row r="242" spans="2:9" s="1" customFormat="1" ht="22.5" x14ac:dyDescent="0.15">
      <c r="B242" s="135" t="s">
        <v>804</v>
      </c>
      <c r="C242" s="145" t="s">
        <v>805</v>
      </c>
      <c r="D242" s="147">
        <v>600</v>
      </c>
      <c r="E242" s="43"/>
      <c r="F242" s="148"/>
      <c r="G242" s="43"/>
      <c r="H242" s="138"/>
      <c r="I242" s="139">
        <f t="shared" si="16"/>
        <v>0</v>
      </c>
    </row>
    <row r="243" spans="2:9" s="1" customFormat="1" ht="22.5" x14ac:dyDescent="0.15">
      <c r="B243" s="135" t="s">
        <v>806</v>
      </c>
      <c r="C243" s="145" t="s">
        <v>807</v>
      </c>
      <c r="D243" s="147">
        <v>3282.3</v>
      </c>
      <c r="E243" s="43"/>
      <c r="F243" s="148"/>
      <c r="G243" s="43"/>
      <c r="H243" s="138"/>
      <c r="I243" s="139">
        <f t="shared" si="16"/>
        <v>0</v>
      </c>
    </row>
    <row r="244" spans="2:9" s="1" customFormat="1" ht="33.75" x14ac:dyDescent="0.15">
      <c r="B244" s="135" t="s">
        <v>808</v>
      </c>
      <c r="C244" s="145" t="s">
        <v>809</v>
      </c>
      <c r="D244" s="147">
        <v>101</v>
      </c>
      <c r="E244" s="43"/>
      <c r="F244" s="148"/>
      <c r="G244" s="43"/>
      <c r="H244" s="138"/>
      <c r="I244" s="139">
        <f t="shared" si="16"/>
        <v>0</v>
      </c>
    </row>
    <row r="245" spans="2:9" s="1" customFormat="1" ht="22.5" x14ac:dyDescent="0.15">
      <c r="B245" s="135" t="s">
        <v>810</v>
      </c>
      <c r="C245" s="145" t="s">
        <v>811</v>
      </c>
      <c r="D245" s="147">
        <v>8329.7999999999993</v>
      </c>
      <c r="E245" s="43"/>
      <c r="F245" s="148"/>
      <c r="G245" s="43"/>
      <c r="H245" s="138"/>
      <c r="I245" s="139">
        <f t="shared" si="16"/>
        <v>0</v>
      </c>
    </row>
    <row r="246" spans="2:9" s="1" customFormat="1" ht="22.5" x14ac:dyDescent="0.15">
      <c r="B246" s="135" t="s">
        <v>812</v>
      </c>
      <c r="C246" s="145" t="s">
        <v>813</v>
      </c>
      <c r="D246" s="147">
        <v>12335.86</v>
      </c>
      <c r="E246" s="43"/>
      <c r="F246" s="148"/>
      <c r="G246" s="43"/>
      <c r="H246" s="138"/>
      <c r="I246" s="139">
        <f t="shared" si="16"/>
        <v>0</v>
      </c>
    </row>
    <row r="247" spans="2:9" s="1" customFormat="1" ht="22.5" x14ac:dyDescent="0.15">
      <c r="B247" s="135" t="s">
        <v>814</v>
      </c>
      <c r="C247" s="145" t="s">
        <v>815</v>
      </c>
      <c r="D247" s="147">
        <v>100</v>
      </c>
      <c r="E247" s="43"/>
      <c r="F247" s="148"/>
      <c r="G247" s="43"/>
      <c r="H247" s="149"/>
      <c r="I247" s="139">
        <f t="shared" si="16"/>
        <v>0</v>
      </c>
    </row>
    <row r="248" spans="2:9" s="1" customFormat="1" ht="22.5" x14ac:dyDescent="0.15">
      <c r="B248" s="135" t="s">
        <v>816</v>
      </c>
      <c r="C248" s="145" t="s">
        <v>817</v>
      </c>
      <c r="D248" s="147">
        <v>30</v>
      </c>
      <c r="E248" s="43"/>
      <c r="F248" s="148"/>
      <c r="G248" s="43"/>
      <c r="H248" s="149"/>
      <c r="I248" s="139">
        <f t="shared" si="16"/>
        <v>0</v>
      </c>
    </row>
    <row r="249" spans="2:9" s="1" customFormat="1" ht="22.5" x14ac:dyDescent="0.15">
      <c r="B249" s="135" t="s">
        <v>818</v>
      </c>
      <c r="C249" s="145" t="s">
        <v>819</v>
      </c>
      <c r="D249" s="147">
        <v>29.7</v>
      </c>
      <c r="E249" s="43"/>
      <c r="F249" s="148"/>
      <c r="G249" s="43"/>
      <c r="H249" s="149"/>
      <c r="I249" s="139">
        <f t="shared" si="16"/>
        <v>0</v>
      </c>
    </row>
    <row r="250" spans="2:9" s="1" customFormat="1" ht="22.5" x14ac:dyDescent="0.15">
      <c r="B250" s="135" t="s">
        <v>820</v>
      </c>
      <c r="C250" s="145" t="s">
        <v>821</v>
      </c>
      <c r="D250" s="147">
        <v>300</v>
      </c>
      <c r="E250" s="43"/>
      <c r="F250" s="148"/>
      <c r="G250" s="43"/>
      <c r="H250" s="149"/>
      <c r="I250" s="139">
        <f t="shared" si="16"/>
        <v>0</v>
      </c>
    </row>
    <row r="251" spans="2:9" s="1" customFormat="1" ht="22.5" x14ac:dyDescent="0.15">
      <c r="B251" s="135" t="s">
        <v>822</v>
      </c>
      <c r="C251" s="145" t="s">
        <v>823</v>
      </c>
      <c r="D251" s="147">
        <v>100</v>
      </c>
      <c r="E251" s="43"/>
      <c r="F251" s="148"/>
      <c r="G251" s="43"/>
      <c r="H251" s="149"/>
      <c r="I251" s="139">
        <f t="shared" si="16"/>
        <v>0</v>
      </c>
    </row>
    <row r="252" spans="2:9" s="1" customFormat="1" ht="22.5" x14ac:dyDescent="0.15">
      <c r="B252" s="135" t="s">
        <v>824</v>
      </c>
      <c r="C252" s="145" t="s">
        <v>825</v>
      </c>
      <c r="D252" s="147">
        <v>910.1</v>
      </c>
      <c r="E252" s="43"/>
      <c r="F252" s="148"/>
      <c r="G252" s="43"/>
      <c r="H252" s="149"/>
      <c r="I252" s="139">
        <f t="shared" si="16"/>
        <v>0</v>
      </c>
    </row>
    <row r="253" spans="2:9" s="1" customFormat="1" ht="33.75" x14ac:dyDescent="0.15">
      <c r="B253" s="135" t="s">
        <v>826</v>
      </c>
      <c r="C253" s="145" t="s">
        <v>827</v>
      </c>
      <c r="D253" s="147">
        <v>511.41</v>
      </c>
      <c r="E253" s="43"/>
      <c r="F253" s="148"/>
      <c r="G253" s="43"/>
      <c r="H253" s="149"/>
      <c r="I253" s="139">
        <f t="shared" si="16"/>
        <v>0</v>
      </c>
    </row>
    <row r="254" spans="2:9" s="1" customFormat="1" ht="22.5" x14ac:dyDescent="0.15">
      <c r="B254" s="135" t="s">
        <v>828</v>
      </c>
      <c r="C254" s="145" t="s">
        <v>829</v>
      </c>
      <c r="D254" s="147">
        <v>1151.25</v>
      </c>
      <c r="E254" s="43"/>
      <c r="F254" s="148"/>
      <c r="G254" s="43"/>
      <c r="H254" s="149"/>
      <c r="I254" s="139">
        <f t="shared" si="16"/>
        <v>0</v>
      </c>
    </row>
    <row r="255" spans="2:9" s="1" customFormat="1" ht="22.5" x14ac:dyDescent="0.15">
      <c r="B255" s="135" t="s">
        <v>830</v>
      </c>
      <c r="C255" s="145" t="s">
        <v>831</v>
      </c>
      <c r="D255" s="147">
        <v>589.11</v>
      </c>
      <c r="E255" s="43"/>
      <c r="F255" s="148"/>
      <c r="G255" s="43"/>
      <c r="H255" s="149"/>
      <c r="I255" s="139">
        <f t="shared" si="16"/>
        <v>0</v>
      </c>
    </row>
    <row r="256" spans="2:9" s="1" customFormat="1" ht="33.75" x14ac:dyDescent="0.15">
      <c r="B256" s="135" t="s">
        <v>832</v>
      </c>
      <c r="C256" s="145" t="s">
        <v>833</v>
      </c>
      <c r="D256" s="147">
        <v>2000</v>
      </c>
      <c r="E256" s="43"/>
      <c r="F256" s="148"/>
      <c r="G256" s="43"/>
      <c r="H256" s="149"/>
      <c r="I256" s="139">
        <f t="shared" si="16"/>
        <v>0</v>
      </c>
    </row>
    <row r="257" spans="2:9" s="1" customFormat="1" ht="22.5" x14ac:dyDescent="0.15">
      <c r="B257" s="135" t="s">
        <v>834</v>
      </c>
      <c r="C257" s="145" t="s">
        <v>835</v>
      </c>
      <c r="D257" s="147">
        <v>75000</v>
      </c>
      <c r="E257" s="43"/>
      <c r="F257" s="148"/>
      <c r="G257" s="43"/>
      <c r="H257" s="149"/>
      <c r="I257" s="139">
        <f t="shared" si="16"/>
        <v>0</v>
      </c>
    </row>
    <row r="258" spans="2:9" s="1" customFormat="1" ht="22.5" x14ac:dyDescent="0.15">
      <c r="B258" s="135" t="s">
        <v>836</v>
      </c>
      <c r="C258" s="145" t="s">
        <v>837</v>
      </c>
      <c r="D258" s="147">
        <v>10000</v>
      </c>
      <c r="E258" s="43"/>
      <c r="F258" s="148"/>
      <c r="G258" s="43"/>
      <c r="H258" s="149"/>
      <c r="I258" s="139">
        <f t="shared" si="16"/>
        <v>0</v>
      </c>
    </row>
    <row r="259" spans="2:9" s="1" customFormat="1" ht="22.5" x14ac:dyDescent="0.15">
      <c r="B259" s="135" t="s">
        <v>838</v>
      </c>
      <c r="C259" s="145" t="s">
        <v>839</v>
      </c>
      <c r="D259" s="147">
        <v>2108</v>
      </c>
      <c r="E259" s="43"/>
      <c r="F259" s="148"/>
      <c r="G259" s="43"/>
      <c r="H259" s="149"/>
      <c r="I259" s="139">
        <f t="shared" si="16"/>
        <v>0</v>
      </c>
    </row>
    <row r="260" spans="2:9" s="1" customFormat="1" ht="22.5" x14ac:dyDescent="0.15">
      <c r="B260" s="135" t="s">
        <v>840</v>
      </c>
      <c r="C260" s="145" t="s">
        <v>841</v>
      </c>
      <c r="D260" s="147">
        <v>2642.1</v>
      </c>
      <c r="E260" s="43"/>
      <c r="F260" s="148"/>
      <c r="G260" s="43"/>
      <c r="H260" s="149"/>
      <c r="I260" s="139">
        <f t="shared" si="16"/>
        <v>0</v>
      </c>
    </row>
    <row r="261" spans="2:9" s="1" customFormat="1" ht="22.5" x14ac:dyDescent="0.15">
      <c r="B261" s="135" t="s">
        <v>842</v>
      </c>
      <c r="C261" s="145" t="s">
        <v>843</v>
      </c>
      <c r="D261" s="147">
        <v>500</v>
      </c>
      <c r="E261" s="43"/>
      <c r="F261" s="148"/>
      <c r="G261" s="43"/>
      <c r="H261" s="149"/>
      <c r="I261" s="139">
        <f t="shared" si="16"/>
        <v>0</v>
      </c>
    </row>
    <row r="262" spans="2:9" s="1" customFormat="1" ht="22.5" x14ac:dyDescent="0.15">
      <c r="B262" s="135" t="s">
        <v>844</v>
      </c>
      <c r="C262" s="145" t="s">
        <v>845</v>
      </c>
      <c r="D262" s="147">
        <v>10</v>
      </c>
      <c r="E262" s="43"/>
      <c r="F262" s="148"/>
      <c r="G262" s="43"/>
      <c r="H262" s="149"/>
      <c r="I262" s="139">
        <f t="shared" si="16"/>
        <v>0</v>
      </c>
    </row>
    <row r="263" spans="2:9" s="1" customFormat="1" ht="22.5" x14ac:dyDescent="0.15">
      <c r="B263" s="135" t="s">
        <v>846</v>
      </c>
      <c r="C263" s="145" t="s">
        <v>847</v>
      </c>
      <c r="D263" s="147">
        <v>500</v>
      </c>
      <c r="E263" s="43"/>
      <c r="F263" s="148"/>
      <c r="G263" s="43"/>
      <c r="H263" s="149"/>
      <c r="I263" s="139"/>
    </row>
    <row r="264" spans="2:9" s="1" customFormat="1" ht="22.5" x14ac:dyDescent="0.15">
      <c r="B264" s="135" t="s">
        <v>848</v>
      </c>
      <c r="C264" s="145" t="s">
        <v>849</v>
      </c>
      <c r="D264" s="147">
        <v>631</v>
      </c>
      <c r="E264" s="43"/>
      <c r="F264" s="148"/>
      <c r="G264" s="43"/>
      <c r="H264" s="149"/>
      <c r="I264" s="139"/>
    </row>
    <row r="265" spans="2:9" s="1" customFormat="1" ht="22.5" x14ac:dyDescent="0.15">
      <c r="B265" s="135" t="s">
        <v>850</v>
      </c>
      <c r="C265" s="145" t="s">
        <v>851</v>
      </c>
      <c r="D265" s="147">
        <v>7150</v>
      </c>
      <c r="E265" s="43"/>
      <c r="F265" s="148"/>
      <c r="G265" s="43"/>
      <c r="H265" s="149"/>
      <c r="I265" s="139"/>
    </row>
    <row r="266" spans="2:9" s="1" customFormat="1" ht="22.5" x14ac:dyDescent="0.15">
      <c r="B266" s="135" t="s">
        <v>852</v>
      </c>
      <c r="C266" s="145" t="s">
        <v>853</v>
      </c>
      <c r="D266" s="147">
        <v>20</v>
      </c>
      <c r="E266" s="43"/>
      <c r="F266" s="148"/>
      <c r="G266" s="43"/>
      <c r="H266" s="149"/>
      <c r="I266" s="139"/>
    </row>
    <row r="267" spans="2:9" s="1" customFormat="1" ht="22.5" x14ac:dyDescent="0.15">
      <c r="B267" s="135" t="s">
        <v>854</v>
      </c>
      <c r="C267" s="145" t="s">
        <v>855</v>
      </c>
      <c r="D267" s="147">
        <v>9.9</v>
      </c>
      <c r="E267" s="43"/>
      <c r="F267" s="148"/>
      <c r="G267" s="43"/>
      <c r="H267" s="149"/>
      <c r="I267" s="139"/>
    </row>
    <row r="268" spans="2:9" s="1" customFormat="1" ht="22.5" x14ac:dyDescent="0.15">
      <c r="B268" s="135" t="s">
        <v>856</v>
      </c>
      <c r="C268" s="145" t="s">
        <v>857</v>
      </c>
      <c r="D268" s="147">
        <v>8200</v>
      </c>
      <c r="E268" s="43"/>
      <c r="F268" s="148"/>
      <c r="G268" s="43"/>
      <c r="H268" s="149"/>
      <c r="I268" s="139"/>
    </row>
    <row r="269" spans="2:9" s="1" customFormat="1" ht="22.5" x14ac:dyDescent="0.15">
      <c r="B269" s="135" t="s">
        <v>858</v>
      </c>
      <c r="C269" s="145" t="s">
        <v>859</v>
      </c>
      <c r="D269" s="147">
        <v>2000</v>
      </c>
      <c r="E269" s="43"/>
      <c r="F269" s="148"/>
      <c r="G269" s="43"/>
      <c r="H269" s="149"/>
      <c r="I269" s="139"/>
    </row>
    <row r="270" spans="2:9" s="1" customFormat="1" ht="22.5" x14ac:dyDescent="0.15">
      <c r="B270" s="135" t="s">
        <v>860</v>
      </c>
      <c r="C270" s="145" t="s">
        <v>861</v>
      </c>
      <c r="D270" s="147">
        <v>230</v>
      </c>
      <c r="E270" s="43"/>
      <c r="F270" s="148"/>
      <c r="G270" s="43"/>
      <c r="H270" s="149"/>
      <c r="I270" s="139"/>
    </row>
    <row r="271" spans="2:9" s="1" customFormat="1" ht="22.5" x14ac:dyDescent="0.15">
      <c r="B271" s="135" t="s">
        <v>862</v>
      </c>
      <c r="C271" s="145" t="s">
        <v>863</v>
      </c>
      <c r="D271" s="147">
        <v>1200</v>
      </c>
      <c r="E271" s="43"/>
      <c r="F271" s="148"/>
      <c r="G271" s="43"/>
      <c r="H271" s="149"/>
      <c r="I271" s="139"/>
    </row>
    <row r="272" spans="2:9" s="1" customFormat="1" ht="22.5" x14ac:dyDescent="0.15">
      <c r="B272" s="135" t="s">
        <v>864</v>
      </c>
      <c r="C272" s="145" t="s">
        <v>865</v>
      </c>
      <c r="D272" s="147">
        <v>200</v>
      </c>
      <c r="E272" s="43"/>
      <c r="F272" s="148"/>
      <c r="G272" s="43"/>
      <c r="H272" s="149"/>
      <c r="I272" s="139"/>
    </row>
    <row r="273" spans="2:9" s="1" customFormat="1" ht="22.5" x14ac:dyDescent="0.15">
      <c r="B273" s="135" t="s">
        <v>866</v>
      </c>
      <c r="C273" s="145" t="s">
        <v>867</v>
      </c>
      <c r="D273" s="147">
        <v>500</v>
      </c>
      <c r="E273" s="43"/>
      <c r="F273" s="148"/>
      <c r="G273" s="43"/>
      <c r="H273" s="149"/>
      <c r="I273" s="139"/>
    </row>
    <row r="274" spans="2:9" s="1" customFormat="1" ht="22.5" x14ac:dyDescent="0.15">
      <c r="B274" s="135" t="s">
        <v>868</v>
      </c>
      <c r="C274" s="145" t="s">
        <v>869</v>
      </c>
      <c r="D274" s="147">
        <v>5000</v>
      </c>
      <c r="E274" s="43"/>
      <c r="F274" s="148"/>
      <c r="G274" s="43"/>
      <c r="H274" s="149"/>
      <c r="I274" s="139"/>
    </row>
    <row r="275" spans="2:9" s="1" customFormat="1" ht="22.5" x14ac:dyDescent="0.15">
      <c r="B275" s="135" t="s">
        <v>870</v>
      </c>
      <c r="C275" s="145" t="s">
        <v>869</v>
      </c>
      <c r="D275" s="147">
        <v>100</v>
      </c>
      <c r="E275" s="43"/>
      <c r="F275" s="148"/>
      <c r="G275" s="43"/>
      <c r="H275" s="149"/>
      <c r="I275" s="139"/>
    </row>
    <row r="276" spans="2:9" s="1" customFormat="1" ht="22.5" x14ac:dyDescent="0.15">
      <c r="B276" s="135" t="s">
        <v>871</v>
      </c>
      <c r="C276" s="145" t="s">
        <v>869</v>
      </c>
      <c r="D276" s="147">
        <v>500</v>
      </c>
      <c r="E276" s="43"/>
      <c r="F276" s="148"/>
      <c r="G276" s="43"/>
      <c r="H276" s="149"/>
      <c r="I276" s="139"/>
    </row>
    <row r="277" spans="2:9" s="1" customFormat="1" ht="22.5" x14ac:dyDescent="0.15">
      <c r="B277" s="135" t="s">
        <v>872</v>
      </c>
      <c r="C277" s="145" t="s">
        <v>873</v>
      </c>
      <c r="D277" s="147">
        <v>300</v>
      </c>
      <c r="E277" s="43"/>
      <c r="F277" s="148"/>
      <c r="G277" s="43"/>
      <c r="H277" s="149"/>
      <c r="I277" s="139"/>
    </row>
    <row r="278" spans="2:9" s="1" customFormat="1" ht="22.5" x14ac:dyDescent="0.15">
      <c r="B278" s="135" t="s">
        <v>874</v>
      </c>
      <c r="C278" s="145" t="s">
        <v>875</v>
      </c>
      <c r="D278" s="147">
        <v>903.44</v>
      </c>
      <c r="E278" s="43"/>
      <c r="F278" s="148"/>
      <c r="G278" s="43"/>
      <c r="H278" s="149"/>
      <c r="I278" s="139"/>
    </row>
    <row r="279" spans="2:9" s="1" customFormat="1" ht="22.5" x14ac:dyDescent="0.15">
      <c r="B279" s="135" t="s">
        <v>876</v>
      </c>
      <c r="C279" s="145" t="s">
        <v>877</v>
      </c>
      <c r="D279" s="147">
        <v>550</v>
      </c>
      <c r="E279" s="43"/>
      <c r="F279" s="148"/>
      <c r="G279" s="43"/>
      <c r="H279" s="149"/>
      <c r="I279" s="139"/>
    </row>
    <row r="280" spans="2:9" s="1" customFormat="1" ht="22.5" x14ac:dyDescent="0.15">
      <c r="B280" s="135" t="s">
        <v>878</v>
      </c>
      <c r="C280" s="145" t="s">
        <v>879</v>
      </c>
      <c r="D280" s="147">
        <v>50</v>
      </c>
      <c r="E280" s="43"/>
      <c r="F280" s="148"/>
      <c r="G280" s="43"/>
      <c r="H280" s="149"/>
      <c r="I280" s="139"/>
    </row>
    <row r="281" spans="2:9" s="1" customFormat="1" ht="22.5" x14ac:dyDescent="0.15">
      <c r="B281" s="135" t="s">
        <v>880</v>
      </c>
      <c r="C281" s="145" t="s">
        <v>881</v>
      </c>
      <c r="D281" s="147">
        <v>200</v>
      </c>
      <c r="E281" s="43"/>
      <c r="F281" s="148"/>
      <c r="G281" s="43"/>
      <c r="H281" s="149"/>
      <c r="I281" s="139"/>
    </row>
    <row r="282" spans="2:9" s="1" customFormat="1" ht="22.5" x14ac:dyDescent="0.15">
      <c r="B282" s="135" t="s">
        <v>882</v>
      </c>
      <c r="C282" s="145" t="s">
        <v>883</v>
      </c>
      <c r="D282" s="147">
        <v>300</v>
      </c>
      <c r="E282" s="43"/>
      <c r="F282" s="148"/>
      <c r="G282" s="43"/>
      <c r="H282" s="149"/>
      <c r="I282" s="139"/>
    </row>
    <row r="283" spans="2:9" s="1" customFormat="1" ht="22.5" x14ac:dyDescent="0.15">
      <c r="B283" s="135" t="s">
        <v>884</v>
      </c>
      <c r="C283" s="145" t="s">
        <v>885</v>
      </c>
      <c r="D283" s="147">
        <v>2822</v>
      </c>
      <c r="E283" s="43"/>
      <c r="F283" s="148"/>
      <c r="G283" s="43"/>
      <c r="H283" s="149"/>
      <c r="I283" s="139"/>
    </row>
    <row r="284" spans="2:9" s="1" customFormat="1" ht="22.5" x14ac:dyDescent="0.15">
      <c r="B284" s="135" t="s">
        <v>886</v>
      </c>
      <c r="C284" s="145" t="s">
        <v>887</v>
      </c>
      <c r="D284" s="147">
        <v>1541</v>
      </c>
      <c r="E284" s="43"/>
      <c r="F284" s="148"/>
      <c r="G284" s="43"/>
      <c r="H284" s="149"/>
      <c r="I284" s="139"/>
    </row>
    <row r="285" spans="2:9" s="1" customFormat="1" ht="22.5" x14ac:dyDescent="0.15">
      <c r="B285" s="135" t="s">
        <v>888</v>
      </c>
      <c r="C285" s="145" t="s">
        <v>889</v>
      </c>
      <c r="D285" s="147">
        <v>10</v>
      </c>
      <c r="E285" s="43"/>
      <c r="F285" s="148"/>
      <c r="G285" s="43"/>
      <c r="H285" s="149"/>
      <c r="I285" s="139"/>
    </row>
    <row r="286" spans="2:9" s="1" customFormat="1" ht="12" x14ac:dyDescent="0.15">
      <c r="B286" s="135" t="s">
        <v>890</v>
      </c>
      <c r="C286" s="145" t="s">
        <v>891</v>
      </c>
      <c r="D286" s="147">
        <v>50000</v>
      </c>
      <c r="E286" s="43"/>
      <c r="F286" s="148"/>
      <c r="G286" s="43"/>
      <c r="H286" s="149"/>
      <c r="I286" s="139"/>
    </row>
    <row r="287" spans="2:9" s="1" customFormat="1" ht="12" x14ac:dyDescent="0.15">
      <c r="B287" s="135" t="s">
        <v>892</v>
      </c>
      <c r="C287" s="145" t="s">
        <v>893</v>
      </c>
      <c r="D287" s="147">
        <v>1000</v>
      </c>
      <c r="E287" s="43"/>
      <c r="F287" s="148"/>
      <c r="G287" s="43"/>
      <c r="H287" s="149"/>
      <c r="I287" s="139"/>
    </row>
    <row r="288" spans="2:9" s="1" customFormat="1" ht="33.75" x14ac:dyDescent="0.15">
      <c r="B288" s="135" t="s">
        <v>894</v>
      </c>
      <c r="C288" s="145" t="s">
        <v>895</v>
      </c>
      <c r="D288" s="147">
        <v>300</v>
      </c>
      <c r="E288" s="43"/>
      <c r="F288" s="148"/>
      <c r="G288" s="43"/>
      <c r="H288" s="149"/>
      <c r="I288" s="139"/>
    </row>
    <row r="289" spans="2:9" s="1" customFormat="1" ht="22.5" x14ac:dyDescent="0.15">
      <c r="B289" s="135" t="s">
        <v>896</v>
      </c>
      <c r="C289" s="145" t="s">
        <v>897</v>
      </c>
      <c r="D289" s="147">
        <v>20320.2</v>
      </c>
      <c r="E289" s="43"/>
      <c r="F289" s="148"/>
      <c r="G289" s="43"/>
      <c r="H289" s="149"/>
      <c r="I289" s="139"/>
    </row>
    <row r="290" spans="2:9" s="1" customFormat="1" ht="12" x14ac:dyDescent="0.15">
      <c r="B290" s="135"/>
      <c r="C290" s="150"/>
      <c r="D290" s="150"/>
      <c r="E290" s="43"/>
      <c r="F290" s="148"/>
      <c r="G290" s="43"/>
      <c r="H290" s="149"/>
      <c r="I290" s="139">
        <f t="shared" si="16"/>
        <v>0</v>
      </c>
    </row>
    <row r="291" spans="2:9" s="1" customFormat="1" ht="12" x14ac:dyDescent="0.15">
      <c r="B291" s="135"/>
      <c r="C291" s="140"/>
      <c r="D291" s="140"/>
      <c r="E291" s="43"/>
      <c r="F291" s="148"/>
      <c r="G291" s="43"/>
      <c r="H291" s="149"/>
      <c r="I291" s="139">
        <f t="shared" si="16"/>
        <v>0</v>
      </c>
    </row>
    <row r="292" spans="2:9" s="1" customFormat="1" ht="12" x14ac:dyDescent="0.15">
      <c r="B292" s="151"/>
      <c r="C292" s="48"/>
      <c r="D292" s="152"/>
      <c r="E292" s="43"/>
      <c r="F292" s="148"/>
      <c r="G292" s="43"/>
      <c r="H292" s="43"/>
      <c r="I292" s="139">
        <f>SUM(G292:H292)</f>
        <v>0</v>
      </c>
    </row>
    <row r="293" spans="2:9" s="1" customFormat="1" ht="12" x14ac:dyDescent="0.15">
      <c r="B293" s="151" t="s">
        <v>898</v>
      </c>
      <c r="C293" s="48" t="s">
        <v>898</v>
      </c>
      <c r="D293" s="152"/>
      <c r="E293" s="43"/>
      <c r="F293" s="148">
        <f>SUM(D293:E293)</f>
        <v>0</v>
      </c>
      <c r="G293" s="43"/>
      <c r="H293" s="43"/>
      <c r="I293" s="139">
        <f>G293+H293</f>
        <v>0</v>
      </c>
    </row>
    <row r="294" spans="2:9" s="1" customFormat="1" ht="12" x14ac:dyDescent="0.15">
      <c r="B294" s="515" t="s">
        <v>899</v>
      </c>
      <c r="C294" s="516"/>
      <c r="D294" s="153">
        <f>SUM(D7:D293)</f>
        <v>228478.07</v>
      </c>
      <c r="E294" s="148">
        <f>SUM(E7:E293)</f>
        <v>1641449.6800000002</v>
      </c>
      <c r="F294" s="148">
        <f>SUM(D294:E294)</f>
        <v>1869927.7500000002</v>
      </c>
      <c r="G294" s="148">
        <f>SUM(G7:G293)</f>
        <v>485068.06000000006</v>
      </c>
      <c r="H294" s="148">
        <f>SUM(H7:H293)</f>
        <v>331510.76</v>
      </c>
      <c r="I294" s="148">
        <f>G294+H294</f>
        <v>816578.82000000007</v>
      </c>
    </row>
    <row r="295" spans="2:9" s="1" customFormat="1" ht="12" x14ac:dyDescent="0.15">
      <c r="B295" s="154" t="s">
        <v>900</v>
      </c>
      <c r="C295" s="155"/>
      <c r="D295" s="66"/>
      <c r="E295" s="66"/>
      <c r="F295" s="148"/>
      <c r="G295" s="66"/>
      <c r="H295" s="66"/>
      <c r="I295" s="148"/>
    </row>
    <row r="296" spans="2:9" s="1" customFormat="1" ht="12" x14ac:dyDescent="0.15">
      <c r="B296" s="151">
        <v>2.1</v>
      </c>
      <c r="C296" s="156"/>
      <c r="D296" s="66"/>
      <c r="E296" s="66"/>
      <c r="F296" s="148"/>
      <c r="G296" s="66"/>
      <c r="H296" s="66"/>
      <c r="I296" s="148"/>
    </row>
    <row r="297" spans="2:9" s="1" customFormat="1" ht="12" x14ac:dyDescent="0.15">
      <c r="B297" s="151">
        <v>2.2000000000000002</v>
      </c>
      <c r="C297" s="156"/>
      <c r="D297" s="66"/>
      <c r="E297" s="66"/>
      <c r="F297" s="148"/>
      <c r="G297" s="66"/>
      <c r="H297" s="66"/>
      <c r="I297" s="148"/>
    </row>
    <row r="298" spans="2:9" s="1" customFormat="1" ht="12" x14ac:dyDescent="0.15">
      <c r="B298" s="151">
        <v>2.2999999999999998</v>
      </c>
      <c r="C298" s="156"/>
      <c r="D298" s="66"/>
      <c r="E298" s="66"/>
      <c r="F298" s="148"/>
      <c r="G298" s="66"/>
      <c r="H298" s="66"/>
      <c r="I298" s="148"/>
    </row>
    <row r="299" spans="2:9" s="1" customFormat="1" ht="12" x14ac:dyDescent="0.15">
      <c r="B299" s="151" t="s">
        <v>898</v>
      </c>
      <c r="C299" s="48" t="s">
        <v>898</v>
      </c>
      <c r="D299" s="43"/>
      <c r="E299" s="43"/>
      <c r="F299" s="148"/>
      <c r="G299" s="43"/>
      <c r="H299" s="43"/>
      <c r="I299" s="148"/>
    </row>
    <row r="300" spans="2:9" s="1" customFormat="1" ht="12" x14ac:dyDescent="0.15">
      <c r="B300" s="524" t="s">
        <v>899</v>
      </c>
      <c r="C300" s="525"/>
      <c r="D300" s="148">
        <f>SUM(D296:D299)</f>
        <v>0</v>
      </c>
      <c r="E300" s="148"/>
      <c r="F300" s="148"/>
      <c r="G300" s="148"/>
      <c r="H300" s="148"/>
      <c r="I300" s="148"/>
    </row>
    <row r="301" spans="2:9" s="1" customFormat="1" ht="12" x14ac:dyDescent="0.15">
      <c r="B301" s="157" t="s">
        <v>901</v>
      </c>
      <c r="C301" s="156"/>
      <c r="D301" s="66"/>
      <c r="E301" s="66"/>
      <c r="F301" s="148"/>
      <c r="G301" s="66"/>
      <c r="H301" s="66"/>
      <c r="I301" s="148"/>
    </row>
    <row r="302" spans="2:9" s="1" customFormat="1" ht="12" x14ac:dyDescent="0.15">
      <c r="B302" s="151">
        <v>3.1</v>
      </c>
      <c r="C302" s="59"/>
      <c r="D302" s="66"/>
      <c r="E302" s="66"/>
      <c r="F302" s="148"/>
      <c r="G302" s="66"/>
      <c r="H302" s="66"/>
      <c r="I302" s="148">
        <f>SUM(G302:H302)</f>
        <v>0</v>
      </c>
    </row>
    <row r="303" spans="2:9" s="1" customFormat="1" ht="12" x14ac:dyDescent="0.15">
      <c r="B303" s="151">
        <v>3.2</v>
      </c>
      <c r="C303" s="156"/>
      <c r="D303" s="66"/>
      <c r="E303" s="66"/>
      <c r="F303" s="148"/>
      <c r="G303" s="66"/>
      <c r="H303" s="66"/>
      <c r="I303" s="148"/>
    </row>
    <row r="304" spans="2:9" s="1" customFormat="1" ht="12" x14ac:dyDescent="0.15">
      <c r="B304" s="151">
        <v>3.3</v>
      </c>
      <c r="C304" s="156"/>
      <c r="D304" s="66"/>
      <c r="E304" s="66"/>
      <c r="F304" s="148"/>
      <c r="G304" s="66"/>
      <c r="H304" s="66"/>
      <c r="I304" s="148"/>
    </row>
    <row r="305" spans="2:9" s="1" customFormat="1" ht="12" x14ac:dyDescent="0.15">
      <c r="B305" s="151" t="s">
        <v>898</v>
      </c>
      <c r="C305" s="48" t="s">
        <v>898</v>
      </c>
      <c r="D305" s="66"/>
      <c r="E305" s="66"/>
      <c r="F305" s="148"/>
      <c r="G305" s="66"/>
      <c r="H305" s="66"/>
      <c r="I305" s="148"/>
    </row>
    <row r="306" spans="2:9" s="1" customFormat="1" ht="12" x14ac:dyDescent="0.15">
      <c r="B306" s="524" t="s">
        <v>899</v>
      </c>
      <c r="C306" s="525"/>
      <c r="D306" s="148">
        <f>SUM(D302:D305)</f>
        <v>0</v>
      </c>
      <c r="E306" s="148"/>
      <c r="F306" s="148"/>
      <c r="G306" s="148"/>
      <c r="H306" s="148"/>
      <c r="I306" s="148"/>
    </row>
    <row r="307" spans="2:9" s="1" customFormat="1" ht="12" x14ac:dyDescent="0.15">
      <c r="B307" s="157" t="s">
        <v>902</v>
      </c>
      <c r="C307" s="156"/>
      <c r="D307" s="66"/>
      <c r="E307" s="66"/>
      <c r="F307" s="148"/>
      <c r="G307" s="66"/>
      <c r="H307" s="66"/>
      <c r="I307" s="148"/>
    </row>
    <row r="308" spans="2:9" s="1" customFormat="1" ht="12" x14ac:dyDescent="0.15">
      <c r="B308" s="151">
        <v>4.0999999999999996</v>
      </c>
      <c r="C308" s="156"/>
      <c r="D308" s="66"/>
      <c r="E308" s="66"/>
      <c r="F308" s="148"/>
      <c r="G308" s="66"/>
      <c r="H308" s="66"/>
      <c r="I308" s="148"/>
    </row>
    <row r="309" spans="2:9" s="1" customFormat="1" ht="12" x14ac:dyDescent="0.15">
      <c r="B309" s="151">
        <v>4.2</v>
      </c>
      <c r="C309" s="156"/>
      <c r="D309" s="66"/>
      <c r="E309" s="66"/>
      <c r="F309" s="148"/>
      <c r="G309" s="66"/>
      <c r="H309" s="66"/>
      <c r="I309" s="148"/>
    </row>
    <row r="310" spans="2:9" s="1" customFormat="1" ht="12" x14ac:dyDescent="0.15">
      <c r="B310" s="151">
        <v>4.3</v>
      </c>
      <c r="C310" s="156"/>
      <c r="D310" s="66"/>
      <c r="E310" s="66"/>
      <c r="F310" s="148"/>
      <c r="G310" s="66"/>
      <c r="H310" s="66"/>
      <c r="I310" s="148"/>
    </row>
    <row r="311" spans="2:9" s="1" customFormat="1" ht="12" x14ac:dyDescent="0.15">
      <c r="B311" s="151" t="s">
        <v>898</v>
      </c>
      <c r="C311" s="48" t="s">
        <v>898</v>
      </c>
      <c r="D311" s="66"/>
      <c r="E311" s="66"/>
      <c r="F311" s="148"/>
      <c r="G311" s="66"/>
      <c r="H311" s="66"/>
      <c r="I311" s="148"/>
    </row>
    <row r="312" spans="2:9" s="1" customFormat="1" ht="12" x14ac:dyDescent="0.15">
      <c r="B312" s="524" t="s">
        <v>899</v>
      </c>
      <c r="C312" s="525"/>
      <c r="D312" s="148">
        <f>SUM(D308:D311)</f>
        <v>0</v>
      </c>
      <c r="E312" s="148"/>
      <c r="F312" s="148"/>
      <c r="G312" s="148"/>
      <c r="H312" s="148"/>
      <c r="I312" s="148"/>
    </row>
    <row r="313" spans="2:9" s="1" customFormat="1" ht="12" x14ac:dyDescent="0.15">
      <c r="B313" s="157" t="s">
        <v>903</v>
      </c>
      <c r="C313" s="156"/>
      <c r="D313" s="66"/>
      <c r="E313" s="66"/>
      <c r="F313" s="148"/>
      <c r="G313" s="66"/>
      <c r="H313" s="66"/>
      <c r="I313" s="148"/>
    </row>
    <row r="314" spans="2:9" s="1" customFormat="1" ht="12" x14ac:dyDescent="0.15">
      <c r="B314" s="151">
        <v>5.0999999999999996</v>
      </c>
      <c r="C314" s="156"/>
      <c r="D314" s="66"/>
      <c r="E314" s="66"/>
      <c r="F314" s="148"/>
      <c r="G314" s="66"/>
      <c r="H314" s="66"/>
      <c r="I314" s="66"/>
    </row>
    <row r="315" spans="2:9" s="1" customFormat="1" ht="12" x14ac:dyDescent="0.15">
      <c r="B315" s="151">
        <v>5.2</v>
      </c>
      <c r="C315" s="156"/>
      <c r="D315" s="66"/>
      <c r="E315" s="66"/>
      <c r="F315" s="148"/>
      <c r="G315" s="66"/>
      <c r="H315" s="66"/>
      <c r="I315" s="148"/>
    </row>
    <row r="316" spans="2:9" s="1" customFormat="1" ht="12" x14ac:dyDescent="0.15">
      <c r="B316" s="151">
        <v>5.3</v>
      </c>
      <c r="C316" s="156"/>
      <c r="D316" s="66"/>
      <c r="E316" s="66"/>
      <c r="F316" s="148"/>
      <c r="G316" s="66"/>
      <c r="H316" s="66"/>
      <c r="I316" s="148"/>
    </row>
    <row r="317" spans="2:9" s="1" customFormat="1" ht="12" x14ac:dyDescent="0.15">
      <c r="B317" s="151" t="s">
        <v>898</v>
      </c>
      <c r="C317" s="48" t="s">
        <v>898</v>
      </c>
      <c r="D317" s="66"/>
      <c r="E317" s="66"/>
      <c r="F317" s="148"/>
      <c r="G317" s="66"/>
      <c r="H317" s="66"/>
      <c r="I317" s="148"/>
    </row>
    <row r="318" spans="2:9" s="1" customFormat="1" ht="12" x14ac:dyDescent="0.15">
      <c r="B318" s="524" t="s">
        <v>899</v>
      </c>
      <c r="C318" s="525"/>
      <c r="D318" s="148">
        <f>SUM(D314:D317)</f>
        <v>0</v>
      </c>
      <c r="E318" s="148"/>
      <c r="F318" s="148"/>
      <c r="G318" s="148"/>
      <c r="H318" s="148"/>
      <c r="I318" s="148"/>
    </row>
    <row r="319" spans="2:9" s="1" customFormat="1" ht="12" x14ac:dyDescent="0.15">
      <c r="B319" s="157" t="s">
        <v>904</v>
      </c>
      <c r="C319" s="156"/>
      <c r="D319" s="66"/>
      <c r="E319" s="66"/>
      <c r="F319" s="148"/>
      <c r="G319" s="66"/>
      <c r="H319" s="66"/>
      <c r="I319" s="148"/>
    </row>
    <row r="320" spans="2:9" s="1" customFormat="1" ht="12" x14ac:dyDescent="0.15">
      <c r="B320" s="151">
        <v>6.1</v>
      </c>
      <c r="C320" s="156"/>
      <c r="D320" s="66"/>
      <c r="E320" s="66"/>
      <c r="F320" s="148"/>
      <c r="G320" s="66"/>
      <c r="H320" s="66"/>
      <c r="I320" s="148"/>
    </row>
    <row r="321" spans="1:9" s="1" customFormat="1" ht="12" x14ac:dyDescent="0.15">
      <c r="B321" s="151">
        <v>6.2</v>
      </c>
      <c r="C321" s="156"/>
      <c r="D321" s="66"/>
      <c r="E321" s="66"/>
      <c r="F321" s="148"/>
      <c r="G321" s="66"/>
      <c r="H321" s="66"/>
      <c r="I321" s="148"/>
    </row>
    <row r="322" spans="1:9" s="1" customFormat="1" ht="12" x14ac:dyDescent="0.15">
      <c r="B322" s="151">
        <v>6.3</v>
      </c>
      <c r="C322" s="156"/>
      <c r="D322" s="66"/>
      <c r="E322" s="66"/>
      <c r="F322" s="148"/>
      <c r="G322" s="66"/>
      <c r="H322" s="66"/>
      <c r="I322" s="148"/>
    </row>
    <row r="323" spans="1:9" s="1" customFormat="1" ht="12" x14ac:dyDescent="0.15">
      <c r="B323" s="151" t="s">
        <v>898</v>
      </c>
      <c r="C323" s="48" t="s">
        <v>898</v>
      </c>
      <c r="D323" s="66"/>
      <c r="E323" s="66"/>
      <c r="F323" s="148"/>
      <c r="G323" s="66"/>
      <c r="H323" s="66"/>
      <c r="I323" s="148"/>
    </row>
    <row r="324" spans="1:9" s="1" customFormat="1" ht="12" x14ac:dyDescent="0.15">
      <c r="B324" s="524" t="s">
        <v>899</v>
      </c>
      <c r="C324" s="525"/>
      <c r="D324" s="148">
        <f>SUM(D320:D323)</f>
        <v>0</v>
      </c>
      <c r="E324" s="148"/>
      <c r="F324" s="148"/>
      <c r="G324" s="148"/>
      <c r="H324" s="148"/>
      <c r="I324" s="148"/>
    </row>
    <row r="325" spans="1:9" s="1" customFormat="1" ht="12" x14ac:dyDescent="0.15">
      <c r="B325" s="157" t="s">
        <v>905</v>
      </c>
      <c r="C325" s="156"/>
      <c r="D325" s="66"/>
      <c r="E325" s="66"/>
      <c r="F325" s="148"/>
      <c r="G325" s="66"/>
      <c r="H325" s="66"/>
      <c r="I325" s="148"/>
    </row>
    <row r="326" spans="1:9" s="1" customFormat="1" ht="12" x14ac:dyDescent="0.15">
      <c r="B326" s="151">
        <v>7.1</v>
      </c>
      <c r="C326" s="156" t="s">
        <v>906</v>
      </c>
      <c r="D326" s="147">
        <v>17874.98</v>
      </c>
      <c r="E326" s="66"/>
      <c r="F326" s="148">
        <f t="shared" ref="F326:F331" si="17">SUM(D326:E326)</f>
        <v>17874.98</v>
      </c>
      <c r="G326" s="66">
        <v>14245.16</v>
      </c>
      <c r="H326" s="66"/>
      <c r="I326" s="148">
        <f>SUM(G326:H326)</f>
        <v>14245.16</v>
      </c>
    </row>
    <row r="327" spans="1:9" s="1" customFormat="1" ht="12" x14ac:dyDescent="0.15">
      <c r="B327" s="151">
        <v>7.2</v>
      </c>
      <c r="C327" s="156" t="s">
        <v>907</v>
      </c>
      <c r="D327" s="66"/>
      <c r="E327" s="66"/>
      <c r="F327" s="148">
        <f t="shared" si="17"/>
        <v>0</v>
      </c>
      <c r="G327" s="66"/>
      <c r="H327" s="66">
        <v>290</v>
      </c>
      <c r="I327" s="148">
        <f>SUM(G327:H327)</f>
        <v>290</v>
      </c>
    </row>
    <row r="328" spans="1:9" s="1" customFormat="1" ht="12" x14ac:dyDescent="0.15">
      <c r="B328" s="151">
        <v>7.3</v>
      </c>
      <c r="C328" s="156"/>
      <c r="D328" s="66"/>
      <c r="E328" s="66"/>
      <c r="F328" s="148"/>
      <c r="G328" s="66"/>
      <c r="H328" s="66"/>
      <c r="I328" s="148"/>
    </row>
    <row r="329" spans="1:9" s="1" customFormat="1" ht="12" x14ac:dyDescent="0.15">
      <c r="B329" s="151" t="s">
        <v>898</v>
      </c>
      <c r="C329" s="48" t="s">
        <v>898</v>
      </c>
      <c r="D329" s="66"/>
      <c r="E329" s="66"/>
      <c r="F329" s="148"/>
      <c r="G329" s="66"/>
      <c r="H329" s="66"/>
      <c r="I329" s="148"/>
    </row>
    <row r="330" spans="1:9" s="1" customFormat="1" ht="12" x14ac:dyDescent="0.15">
      <c r="B330" s="524" t="s">
        <v>899</v>
      </c>
      <c r="C330" s="525"/>
      <c r="D330" s="148">
        <f t="shared" ref="D330:I330" si="18">SUM(D326:D329)</f>
        <v>17874.98</v>
      </c>
      <c r="E330" s="148">
        <f t="shared" si="18"/>
        <v>0</v>
      </c>
      <c r="F330" s="148">
        <f t="shared" si="18"/>
        <v>17874.98</v>
      </c>
      <c r="G330" s="148">
        <f t="shared" si="18"/>
        <v>14245.16</v>
      </c>
      <c r="H330" s="148">
        <f t="shared" si="18"/>
        <v>290</v>
      </c>
      <c r="I330" s="148">
        <f t="shared" si="18"/>
        <v>14535.16</v>
      </c>
    </row>
    <row r="331" spans="1:9" s="69" customFormat="1" ht="12" x14ac:dyDescent="0.15">
      <c r="B331" s="526" t="s">
        <v>284</v>
      </c>
      <c r="C331" s="527"/>
      <c r="D331" s="148">
        <f>D294+D326</f>
        <v>246353.05000000002</v>
      </c>
      <c r="E331" s="148">
        <f>SUM(E294,E300,E306,E312,E318,E324,E330)</f>
        <v>1641449.6800000002</v>
      </c>
      <c r="F331" s="148">
        <f t="shared" si="17"/>
        <v>1887802.7300000002</v>
      </c>
      <c r="G331" s="148">
        <f>G294+G300+G306+G312+G318+G324+G330</f>
        <v>499313.22000000003</v>
      </c>
      <c r="H331" s="148">
        <f>H294+H300+H306+H312+H318+H324+H330</f>
        <v>331800.76</v>
      </c>
      <c r="I331" s="148">
        <f>SUM(G331:H331)</f>
        <v>831113.98</v>
      </c>
    </row>
    <row r="332" spans="1:9" s="4" customFormat="1" ht="17.25" customHeight="1" x14ac:dyDescent="0.15">
      <c r="A332" s="24"/>
      <c r="B332" s="158" t="str">
        <f>'00关键财务指标'!$B$18</f>
        <v>报表编制人：赵景</v>
      </c>
      <c r="C332" s="26"/>
      <c r="D332" s="25"/>
      <c r="E332" s="25" t="str">
        <f>'00关键财务指标'!$E$18</f>
        <v>财务负责人：罗志勇</v>
      </c>
      <c r="F332" s="25"/>
      <c r="H332" s="25" t="str">
        <f>'00关键财务指标'!$H$18</f>
        <v>机构负责人：崔伟雄</v>
      </c>
    </row>
    <row r="333" spans="1:9" s="1" customFormat="1" ht="17.25" customHeight="1" x14ac:dyDescent="0.15">
      <c r="B333" s="517" t="s">
        <v>78</v>
      </c>
      <c r="C333" s="518"/>
      <c r="D333" s="518"/>
      <c r="E333" s="518"/>
      <c r="F333" s="518"/>
      <c r="G333" s="518"/>
      <c r="H333" s="518"/>
      <c r="I333" s="518"/>
    </row>
    <row r="334" spans="1:9" s="1" customFormat="1" ht="24" customHeight="1" x14ac:dyDescent="0.15">
      <c r="B334" s="159">
        <v>1</v>
      </c>
      <c r="C334" s="519" t="s">
        <v>908</v>
      </c>
      <c r="D334" s="519"/>
      <c r="E334" s="519"/>
      <c r="F334" s="519"/>
      <c r="G334" s="519"/>
      <c r="H334" s="519"/>
      <c r="I334" s="519"/>
    </row>
    <row r="335" spans="1:9" s="1" customFormat="1" ht="24" customHeight="1" x14ac:dyDescent="0.15">
      <c r="B335" s="159">
        <v>2</v>
      </c>
      <c r="C335" s="520" t="s">
        <v>909</v>
      </c>
      <c r="D335" s="521"/>
      <c r="E335" s="521"/>
      <c r="F335" s="521"/>
      <c r="G335" s="521"/>
      <c r="H335" s="521"/>
      <c r="I335" s="522"/>
    </row>
    <row r="336" spans="1:9" ht="24" customHeight="1" x14ac:dyDescent="0.15">
      <c r="B336" s="159">
        <v>3</v>
      </c>
      <c r="C336" s="520" t="s">
        <v>910</v>
      </c>
      <c r="D336" s="521"/>
      <c r="E336" s="521"/>
      <c r="F336" s="521"/>
      <c r="G336" s="521"/>
      <c r="H336" s="521"/>
      <c r="I336" s="522"/>
    </row>
  </sheetData>
  <mergeCells count="18">
    <mergeCell ref="B333:I333"/>
    <mergeCell ref="C334:I334"/>
    <mergeCell ref="C335:I335"/>
    <mergeCell ref="C336:I336"/>
    <mergeCell ref="B4:B5"/>
    <mergeCell ref="C4:C5"/>
    <mergeCell ref="B306:C306"/>
    <mergeCell ref="B312:C312"/>
    <mergeCell ref="B318:C318"/>
    <mergeCell ref="B324:C324"/>
    <mergeCell ref="B330:C330"/>
    <mergeCell ref="B331:C331"/>
    <mergeCell ref="B300:C300"/>
    <mergeCell ref="B2:I2"/>
    <mergeCell ref="D4:F4"/>
    <mergeCell ref="G4:I4"/>
    <mergeCell ref="B6:C6"/>
    <mergeCell ref="B294:C294"/>
  </mergeCells>
  <phoneticPr fontId="62" type="noConversion"/>
  <printOptions horizontalCentered="1"/>
  <pageMargins left="0.55000000000000004" right="0.63" top="0.63" bottom="0.43" header="0.51" footer="0.2"/>
  <pageSetup paperSize="9" scale="67"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K49"/>
  <sheetViews>
    <sheetView zoomScaleSheetLayoutView="100" workbookViewId="0">
      <selection activeCell="M26" sqref="M26"/>
    </sheetView>
  </sheetViews>
  <sheetFormatPr defaultColWidth="15" defaultRowHeight="14.25" x14ac:dyDescent="0.15"/>
  <cols>
    <col min="1" max="1" width="1.5" style="5" customWidth="1"/>
    <col min="2" max="2" width="4.875" style="78" customWidth="1"/>
    <col min="3" max="3" width="30.125" style="6" customWidth="1"/>
    <col min="4" max="4" width="12" style="6" customWidth="1"/>
    <col min="5" max="5" width="6.5" style="109" customWidth="1"/>
    <col min="6" max="6" width="10.875" style="109" customWidth="1"/>
    <col min="7" max="7" width="10" style="109" customWidth="1"/>
    <col min="8" max="8" width="11" style="79" customWidth="1"/>
    <col min="9" max="9" width="9.625" style="79" customWidth="1"/>
    <col min="10" max="10" width="12.375" style="79" customWidth="1"/>
    <col min="11" max="11" width="4.125" style="5" customWidth="1"/>
    <col min="12" max="240" width="15" style="80" customWidth="1"/>
    <col min="241" max="16384" width="15" style="80"/>
  </cols>
  <sheetData>
    <row r="1" spans="1:11" s="5" customFormat="1" x14ac:dyDescent="0.15">
      <c r="B1" s="55"/>
      <c r="E1" s="110"/>
      <c r="F1" s="110"/>
      <c r="G1" s="110"/>
      <c r="H1" s="81"/>
      <c r="I1" s="81"/>
      <c r="J1" s="81"/>
    </row>
    <row r="2" spans="1:11" s="5" customFormat="1" ht="22.5" x14ac:dyDescent="0.15">
      <c r="B2" s="528" t="s">
        <v>911</v>
      </c>
      <c r="C2" s="528"/>
      <c r="D2" s="528"/>
      <c r="E2" s="528"/>
      <c r="F2" s="528"/>
      <c r="G2" s="528"/>
      <c r="H2" s="528"/>
      <c r="I2" s="528"/>
      <c r="J2" s="528"/>
    </row>
    <row r="3" spans="1:11" s="1" customFormat="1" ht="22.5" customHeight="1" x14ac:dyDescent="0.15">
      <c r="B3" s="7" t="str">
        <f>CONCATENATE(报表目录!B3,报表目录!D3)</f>
        <v>单位名称：广州市金丝带特殊儿童家长互助中心</v>
      </c>
      <c r="C3" s="7"/>
      <c r="D3" s="7"/>
      <c r="E3" s="111" t="str">
        <f>CONCATENATE(报表目录!B5,报表目录!D5)</f>
        <v>会计期间：2016-01-01-2016-12-31</v>
      </c>
      <c r="F3" s="7"/>
      <c r="G3" s="112"/>
      <c r="H3" s="28"/>
      <c r="I3" s="112"/>
      <c r="J3" s="28" t="str">
        <f>CONCATENATE(报表目录!B6,报表目录!D6)</f>
        <v>货币单位：元</v>
      </c>
    </row>
    <row r="4" spans="1:11" s="77" customFormat="1" ht="14.25" customHeight="1" x14ac:dyDescent="0.15">
      <c r="A4" s="69"/>
      <c r="B4" s="480" t="s">
        <v>183</v>
      </c>
      <c r="C4" s="480" t="s">
        <v>912</v>
      </c>
      <c r="D4" s="480" t="s">
        <v>913</v>
      </c>
      <c r="E4" s="529" t="s">
        <v>914</v>
      </c>
      <c r="F4" s="536" t="s">
        <v>915</v>
      </c>
      <c r="G4" s="529" t="s">
        <v>916</v>
      </c>
      <c r="H4" s="529"/>
      <c r="I4" s="538" t="s">
        <v>917</v>
      </c>
      <c r="J4" s="536" t="s">
        <v>918</v>
      </c>
      <c r="K4" s="69"/>
    </row>
    <row r="5" spans="1:11" s="77" customFormat="1" ht="24" x14ac:dyDescent="0.15">
      <c r="A5" s="69"/>
      <c r="B5" s="480"/>
      <c r="C5" s="480"/>
      <c r="D5" s="480"/>
      <c r="E5" s="529"/>
      <c r="F5" s="537"/>
      <c r="G5" s="13" t="s">
        <v>919</v>
      </c>
      <c r="H5" s="13" t="s">
        <v>920</v>
      </c>
      <c r="I5" s="538"/>
      <c r="J5" s="537"/>
      <c r="K5" s="69"/>
    </row>
    <row r="6" spans="1:11" s="3" customFormat="1" ht="14.25" customHeight="1" x14ac:dyDescent="0.15">
      <c r="A6" s="1"/>
      <c r="B6" s="82">
        <v>1</v>
      </c>
      <c r="C6" s="83" t="s">
        <v>921</v>
      </c>
      <c r="D6" s="113" t="s">
        <v>922</v>
      </c>
      <c r="E6" s="114">
        <f>G6/G19</f>
        <v>0.19983863425165768</v>
      </c>
      <c r="F6" s="115">
        <f>G6+I6+J6</f>
        <v>320863.42557948706</v>
      </c>
      <c r="G6" s="96">
        <v>279694.76999999996</v>
      </c>
      <c r="H6" s="96"/>
      <c r="I6" s="116"/>
      <c r="J6" s="96">
        <v>41168.655579487102</v>
      </c>
      <c r="K6" s="1"/>
    </row>
    <row r="7" spans="1:11" s="3" customFormat="1" ht="14.25" customHeight="1" x14ac:dyDescent="0.15">
      <c r="A7" s="1"/>
      <c r="B7" s="82">
        <v>2</v>
      </c>
      <c r="C7" s="83" t="s">
        <v>923</v>
      </c>
      <c r="D7" s="113" t="s">
        <v>922</v>
      </c>
      <c r="E7" s="114">
        <f>G7/G19</f>
        <v>0.14069893200935987</v>
      </c>
      <c r="F7" s="115">
        <f t="shared" ref="F7:F16" si="0">G7+I7+J7</f>
        <v>223061.60630420738</v>
      </c>
      <c r="G7" s="96">
        <v>196922.66</v>
      </c>
      <c r="H7" s="96"/>
      <c r="I7" s="116"/>
      <c r="J7" s="96">
        <v>26138.946304207366</v>
      </c>
      <c r="K7" s="1"/>
    </row>
    <row r="8" spans="1:11" s="3" customFormat="1" ht="14.25" customHeight="1" x14ac:dyDescent="0.15">
      <c r="A8" s="1"/>
      <c r="B8" s="82">
        <v>3</v>
      </c>
      <c r="C8" s="83" t="s">
        <v>924</v>
      </c>
      <c r="D8" s="113" t="s">
        <v>922</v>
      </c>
      <c r="E8" s="114">
        <f>G8/G19</f>
        <v>0.17855224940950937</v>
      </c>
      <c r="F8" s="115">
        <f t="shared" si="0"/>
        <v>283224.94682704314</v>
      </c>
      <c r="G8" s="96">
        <v>249902.28</v>
      </c>
      <c r="H8" s="116"/>
      <c r="I8" s="116"/>
      <c r="J8" s="96">
        <v>33322.666827043118</v>
      </c>
      <c r="K8" s="1"/>
    </row>
    <row r="9" spans="1:11" s="3" customFormat="1" ht="14.25" customHeight="1" x14ac:dyDescent="0.15">
      <c r="A9" s="1"/>
      <c r="B9" s="82">
        <v>4</v>
      </c>
      <c r="C9" s="83" t="s">
        <v>925</v>
      </c>
      <c r="D9" s="113" t="s">
        <v>922</v>
      </c>
      <c r="E9" s="114">
        <f>G9/G19</f>
        <v>0.22724946256013193</v>
      </c>
      <c r="F9" s="115">
        <f t="shared" si="0"/>
        <v>368581.2384087785</v>
      </c>
      <c r="G9" s="96">
        <v>318059.05</v>
      </c>
      <c r="H9" s="116"/>
      <c r="I9" s="116"/>
      <c r="J9" s="96">
        <v>50522.188408778493</v>
      </c>
      <c r="K9" s="1"/>
    </row>
    <row r="10" spans="1:11" s="3" customFormat="1" ht="14.25" customHeight="1" x14ac:dyDescent="0.15">
      <c r="A10" s="1"/>
      <c r="B10" s="82">
        <v>5</v>
      </c>
      <c r="C10" s="83" t="s">
        <v>926</v>
      </c>
      <c r="D10" s="113" t="s">
        <v>922</v>
      </c>
      <c r="E10" s="114">
        <f>G10/G19</f>
        <v>0.11409742600668309</v>
      </c>
      <c r="F10" s="115">
        <f t="shared" si="0"/>
        <v>182756.69044607677</v>
      </c>
      <c r="G10" s="96">
        <v>159691.11000000002</v>
      </c>
      <c r="H10" s="116"/>
      <c r="I10" s="116"/>
      <c r="J10" s="96">
        <v>23065.58044607675</v>
      </c>
      <c r="K10" s="1"/>
    </row>
    <row r="11" spans="1:11" s="3" customFormat="1" ht="14.25" customHeight="1" x14ac:dyDescent="0.15">
      <c r="A11" s="1"/>
      <c r="B11" s="82">
        <v>6</v>
      </c>
      <c r="C11" s="83" t="s">
        <v>927</v>
      </c>
      <c r="D11" s="113" t="s">
        <v>922</v>
      </c>
      <c r="E11" s="114">
        <f>G11/G19</f>
        <v>0.13956329576265794</v>
      </c>
      <c r="F11" s="115">
        <f t="shared" si="0"/>
        <v>223857.61243440714</v>
      </c>
      <c r="G11" s="96">
        <v>195333.21999999997</v>
      </c>
      <c r="H11" s="96"/>
      <c r="I11" s="116"/>
      <c r="J11" s="96">
        <v>28524.392434407171</v>
      </c>
      <c r="K11" s="1"/>
    </row>
    <row r="12" spans="1:11" s="3" customFormat="1" ht="14.25" customHeight="1" x14ac:dyDescent="0.15">
      <c r="A12" s="1"/>
      <c r="B12" s="82">
        <v>7</v>
      </c>
      <c r="C12" s="83"/>
      <c r="D12" s="113"/>
      <c r="E12" s="114"/>
      <c r="F12" s="115"/>
      <c r="G12"/>
      <c r="H12" s="96"/>
      <c r="I12" s="116"/>
      <c r="J12" s="126"/>
      <c r="K12" s="1"/>
    </row>
    <row r="13" spans="1:11" s="3" customFormat="1" ht="14.25" customHeight="1" x14ac:dyDescent="0.15">
      <c r="A13" s="1"/>
      <c r="B13" s="82">
        <v>8</v>
      </c>
      <c r="C13" s="84"/>
      <c r="D13" s="113"/>
      <c r="E13" s="114"/>
      <c r="F13" s="115"/>
      <c r="G13" s="116"/>
      <c r="H13" s="116"/>
      <c r="I13" s="116"/>
      <c r="J13" s="126"/>
      <c r="K13" s="1"/>
    </row>
    <row r="14" spans="1:11" s="3" customFormat="1" ht="14.25" customHeight="1" x14ac:dyDescent="0.15">
      <c r="A14" s="1"/>
      <c r="B14" s="82">
        <v>9</v>
      </c>
      <c r="C14" s="117"/>
      <c r="D14" s="113"/>
      <c r="E14" s="114"/>
      <c r="F14" s="115">
        <f t="shared" si="0"/>
        <v>0</v>
      </c>
      <c r="G14" s="116"/>
      <c r="H14" s="116"/>
      <c r="I14" s="116"/>
      <c r="J14" s="126"/>
      <c r="K14" s="1"/>
    </row>
    <row r="15" spans="1:11" s="3" customFormat="1" ht="14.25" customHeight="1" x14ac:dyDescent="0.15">
      <c r="A15" s="1"/>
      <c r="B15" s="82">
        <v>10</v>
      </c>
      <c r="C15" s="118"/>
      <c r="D15" s="113"/>
      <c r="E15" s="114"/>
      <c r="F15" s="115">
        <f t="shared" si="0"/>
        <v>0</v>
      </c>
      <c r="G15" s="116"/>
      <c r="H15" s="116"/>
      <c r="I15" s="116"/>
      <c r="J15" s="126"/>
      <c r="K15" s="1"/>
    </row>
    <row r="16" spans="1:11" s="3" customFormat="1" ht="14.25" customHeight="1" x14ac:dyDescent="0.15">
      <c r="A16" s="1"/>
      <c r="B16" s="82">
        <v>11</v>
      </c>
      <c r="C16" s="117"/>
      <c r="D16" s="113"/>
      <c r="E16" s="114"/>
      <c r="F16" s="115">
        <f t="shared" si="0"/>
        <v>0</v>
      </c>
      <c r="G16" s="116"/>
      <c r="H16" s="116"/>
      <c r="I16" s="116"/>
      <c r="J16" s="126"/>
      <c r="K16" s="1"/>
    </row>
    <row r="17" spans="1:11" s="3" customFormat="1" ht="14.25" customHeight="1" x14ac:dyDescent="0.15">
      <c r="A17" s="1"/>
      <c r="B17" s="82">
        <v>12</v>
      </c>
      <c r="C17" s="117"/>
      <c r="D17" s="113"/>
      <c r="E17" s="114"/>
      <c r="F17" s="115"/>
      <c r="G17" s="116"/>
      <c r="H17" s="116"/>
      <c r="I17" s="116"/>
      <c r="J17" s="126"/>
      <c r="K17" s="1"/>
    </row>
    <row r="18" spans="1:11" s="3" customFormat="1" ht="14.25" customHeight="1" x14ac:dyDescent="0.15">
      <c r="A18" s="1"/>
      <c r="B18" s="82">
        <v>13</v>
      </c>
      <c r="C18" s="117"/>
      <c r="D18" s="113"/>
      <c r="E18" s="114"/>
      <c r="F18" s="115"/>
      <c r="G18" s="116"/>
      <c r="H18" s="116"/>
      <c r="I18" s="116"/>
      <c r="J18" s="127"/>
      <c r="K18" s="1"/>
    </row>
    <row r="19" spans="1:11" s="3" customFormat="1" ht="14.25" customHeight="1" x14ac:dyDescent="0.15">
      <c r="A19" s="1"/>
      <c r="B19" s="82"/>
      <c r="C19" s="14" t="s">
        <v>284</v>
      </c>
      <c r="D19" s="119"/>
      <c r="E19" s="114">
        <f t="shared" ref="E19:J19" si="1">SUM(E6:E18)</f>
        <v>0.99999999999999978</v>
      </c>
      <c r="F19" s="115">
        <f t="shared" si="1"/>
        <v>1602345.52</v>
      </c>
      <c r="G19" s="120">
        <f t="shared" si="1"/>
        <v>1399603.09</v>
      </c>
      <c r="H19" s="115">
        <f t="shared" si="1"/>
        <v>0</v>
      </c>
      <c r="I19" s="115">
        <f t="shared" si="1"/>
        <v>0</v>
      </c>
      <c r="J19" s="115">
        <f t="shared" si="1"/>
        <v>202742.43</v>
      </c>
      <c r="K19" s="1"/>
    </row>
    <row r="20" spans="1:11" s="4" customFormat="1" ht="17.25" customHeight="1" x14ac:dyDescent="0.15">
      <c r="A20" s="24"/>
      <c r="B20" s="25" t="str">
        <f>'00关键财务指标'!$B$18</f>
        <v>报表编制人：赵景</v>
      </c>
      <c r="C20" s="26"/>
      <c r="D20" s="25"/>
      <c r="E20" s="25" t="str">
        <f>'00关键财务指标'!$E$18</f>
        <v>财务负责人：罗志勇</v>
      </c>
      <c r="F20" s="25"/>
      <c r="H20" s="25"/>
      <c r="I20" s="25" t="str">
        <f>'00关键财务指标'!$H$18</f>
        <v>机构负责人：崔伟雄</v>
      </c>
    </row>
    <row r="21" spans="1:11" s="3" customFormat="1" ht="15" customHeight="1" x14ac:dyDescent="0.15">
      <c r="A21" s="1"/>
      <c r="B21" s="530" t="s">
        <v>78</v>
      </c>
      <c r="C21" s="531"/>
      <c r="D21" s="531"/>
      <c r="E21" s="531"/>
      <c r="F21" s="531"/>
      <c r="G21" s="531"/>
      <c r="H21" s="531"/>
      <c r="I21" s="531"/>
      <c r="J21" s="532"/>
      <c r="K21" s="1"/>
    </row>
    <row r="22" spans="1:11" s="3" customFormat="1" ht="30" customHeight="1" x14ac:dyDescent="0.15">
      <c r="A22" s="1"/>
      <c r="B22" s="91">
        <v>1</v>
      </c>
      <c r="C22" s="520" t="s">
        <v>928</v>
      </c>
      <c r="D22" s="521"/>
      <c r="E22" s="521"/>
      <c r="F22" s="521"/>
      <c r="G22" s="521"/>
      <c r="H22" s="521"/>
      <c r="I22" s="521"/>
      <c r="J22" s="522"/>
      <c r="K22" s="1"/>
    </row>
    <row r="23" spans="1:11" s="3" customFormat="1" ht="24" customHeight="1" x14ac:dyDescent="0.15">
      <c r="A23" s="1"/>
      <c r="B23" s="91">
        <v>2</v>
      </c>
      <c r="C23" s="533" t="s">
        <v>929</v>
      </c>
      <c r="D23" s="534"/>
      <c r="E23" s="534"/>
      <c r="F23" s="534"/>
      <c r="G23" s="534"/>
      <c r="H23" s="534"/>
      <c r="I23" s="534"/>
      <c r="J23" s="535"/>
      <c r="K23" s="1"/>
    </row>
    <row r="24" spans="1:11" s="3" customFormat="1" ht="24" customHeight="1" x14ac:dyDescent="0.15">
      <c r="A24" s="1"/>
      <c r="B24" s="91">
        <v>3</v>
      </c>
      <c r="C24" s="533" t="s">
        <v>930</v>
      </c>
      <c r="D24" s="534"/>
      <c r="E24" s="534"/>
      <c r="F24" s="534"/>
      <c r="G24" s="534"/>
      <c r="H24" s="534"/>
      <c r="I24" s="534"/>
      <c r="J24" s="535"/>
      <c r="K24" s="1"/>
    </row>
    <row r="25" spans="1:11" s="3" customFormat="1" ht="24" customHeight="1" x14ac:dyDescent="0.15">
      <c r="A25" s="1"/>
      <c r="B25" s="91">
        <v>4</v>
      </c>
      <c r="C25" s="533" t="s">
        <v>931</v>
      </c>
      <c r="D25" s="534"/>
      <c r="E25" s="534"/>
      <c r="F25" s="534"/>
      <c r="G25" s="534"/>
      <c r="H25" s="534"/>
      <c r="I25" s="534"/>
      <c r="J25" s="535"/>
      <c r="K25" s="1"/>
    </row>
    <row r="26" spans="1:11" s="3" customFormat="1" ht="24" customHeight="1" x14ac:dyDescent="0.15">
      <c r="A26" s="1"/>
      <c r="B26" s="91">
        <v>5</v>
      </c>
      <c r="C26" s="533" t="s">
        <v>932</v>
      </c>
      <c r="D26" s="534"/>
      <c r="E26" s="534"/>
      <c r="F26" s="534"/>
      <c r="G26" s="534"/>
      <c r="H26" s="534"/>
      <c r="I26" s="534"/>
      <c r="J26" s="535"/>
      <c r="K26" s="1"/>
    </row>
    <row r="27" spans="1:11" s="3" customFormat="1" ht="24" customHeight="1" x14ac:dyDescent="0.15">
      <c r="A27" s="1"/>
      <c r="B27" s="91">
        <v>6</v>
      </c>
      <c r="C27" s="533" t="s">
        <v>933</v>
      </c>
      <c r="D27" s="534"/>
      <c r="E27" s="534"/>
      <c r="F27" s="534"/>
      <c r="G27" s="534"/>
      <c r="H27" s="534"/>
      <c r="I27" s="534"/>
      <c r="J27" s="535"/>
      <c r="K27" s="1"/>
    </row>
    <row r="28" spans="1:11" s="1" customFormat="1" ht="12" x14ac:dyDescent="0.15">
      <c r="B28" s="10"/>
      <c r="E28" s="121"/>
      <c r="F28" s="121"/>
      <c r="G28" s="121"/>
      <c r="H28" s="122"/>
      <c r="I28" s="122"/>
      <c r="J28" s="122"/>
    </row>
    <row r="29" spans="1:11" s="1" customFormat="1" ht="12" x14ac:dyDescent="0.15">
      <c r="B29" s="10"/>
      <c r="E29" s="121"/>
      <c r="F29" s="121"/>
      <c r="G29" s="121"/>
      <c r="H29" s="122"/>
      <c r="I29" s="122"/>
      <c r="J29" s="122"/>
    </row>
    <row r="30" spans="1:11" s="1" customFormat="1" ht="12" x14ac:dyDescent="0.15">
      <c r="B30" s="10"/>
      <c r="E30" s="121"/>
      <c r="F30" s="121"/>
      <c r="G30" s="121"/>
      <c r="H30" s="122"/>
      <c r="I30" s="122"/>
      <c r="J30" s="122"/>
    </row>
    <row r="31" spans="1:11" s="1" customFormat="1" ht="12.75" x14ac:dyDescent="0.2">
      <c r="B31" s="10"/>
      <c r="C31" s="123"/>
      <c r="E31" s="121"/>
      <c r="F31" s="121"/>
      <c r="G31" s="121"/>
      <c r="H31" s="122"/>
      <c r="I31" s="122"/>
      <c r="J31" s="122"/>
    </row>
    <row r="32" spans="1:11" s="1" customFormat="1" ht="12" x14ac:dyDescent="0.15">
      <c r="B32" s="10"/>
      <c r="E32" s="121"/>
      <c r="F32" s="121"/>
      <c r="G32" s="121"/>
      <c r="H32" s="122"/>
      <c r="I32" s="122"/>
      <c r="J32" s="122"/>
    </row>
    <row r="33" spans="1:11" s="1" customFormat="1" ht="12" x14ac:dyDescent="0.15">
      <c r="B33" s="10"/>
      <c r="E33" s="121"/>
      <c r="F33" s="121"/>
      <c r="G33" s="121"/>
      <c r="H33" s="122"/>
      <c r="I33" s="122"/>
      <c r="J33" s="122"/>
    </row>
    <row r="34" spans="1:11" s="1" customFormat="1" ht="12" x14ac:dyDescent="0.15">
      <c r="B34" s="10"/>
      <c r="E34" s="121"/>
      <c r="F34" s="121"/>
      <c r="G34" s="121"/>
      <c r="H34" s="122"/>
      <c r="I34" s="122"/>
      <c r="J34" s="122"/>
    </row>
    <row r="35" spans="1:11" s="1" customFormat="1" ht="12" x14ac:dyDescent="0.15">
      <c r="B35" s="10"/>
      <c r="E35" s="121"/>
      <c r="F35" s="121"/>
      <c r="G35" s="121"/>
      <c r="H35" s="122"/>
      <c r="I35" s="122"/>
      <c r="J35" s="122"/>
    </row>
    <row r="36" spans="1:11" s="1" customFormat="1" ht="12" x14ac:dyDescent="0.15">
      <c r="B36" s="10"/>
      <c r="E36" s="121"/>
      <c r="F36" s="121"/>
      <c r="G36" s="121"/>
      <c r="H36" s="122"/>
      <c r="I36" s="122"/>
      <c r="J36" s="122"/>
    </row>
    <row r="37" spans="1:11" s="1" customFormat="1" ht="12" x14ac:dyDescent="0.15">
      <c r="B37" s="10"/>
      <c r="E37" s="121"/>
      <c r="F37" s="121"/>
      <c r="G37" s="121"/>
      <c r="H37" s="122"/>
      <c r="I37" s="122"/>
      <c r="J37" s="122"/>
    </row>
    <row r="38" spans="1:11" s="1" customFormat="1" ht="12" x14ac:dyDescent="0.15">
      <c r="B38" s="10"/>
      <c r="E38" s="121"/>
      <c r="F38" s="121"/>
      <c r="G38" s="121"/>
      <c r="H38" s="122"/>
      <c r="I38" s="122"/>
      <c r="J38" s="122"/>
    </row>
    <row r="39" spans="1:11" s="3" customFormat="1" ht="12" x14ac:dyDescent="0.15">
      <c r="A39" s="1"/>
      <c r="B39" s="2"/>
      <c r="E39" s="124"/>
      <c r="F39" s="124"/>
      <c r="G39" s="124"/>
      <c r="H39" s="125"/>
      <c r="I39" s="125"/>
      <c r="J39" s="125"/>
      <c r="K39" s="1"/>
    </row>
    <row r="40" spans="1:11" s="3" customFormat="1" ht="12" x14ac:dyDescent="0.15">
      <c r="A40" s="1"/>
      <c r="B40" s="2"/>
      <c r="E40" s="124"/>
      <c r="F40" s="124"/>
      <c r="G40" s="124"/>
      <c r="H40" s="125"/>
      <c r="I40" s="125"/>
      <c r="J40" s="125"/>
      <c r="K40" s="1"/>
    </row>
    <row r="41" spans="1:11" s="3" customFormat="1" ht="12" x14ac:dyDescent="0.15">
      <c r="A41" s="1"/>
      <c r="B41" s="2"/>
      <c r="E41" s="124"/>
      <c r="F41" s="124"/>
      <c r="G41" s="124"/>
      <c r="H41" s="125"/>
      <c r="I41" s="125"/>
      <c r="J41" s="125"/>
      <c r="K41" s="1"/>
    </row>
    <row r="42" spans="1:11" s="3" customFormat="1" ht="12" x14ac:dyDescent="0.15">
      <c r="A42" s="1"/>
      <c r="B42" s="2"/>
      <c r="E42" s="124"/>
      <c r="F42" s="124"/>
      <c r="G42" s="124"/>
      <c r="H42" s="125"/>
      <c r="I42" s="125"/>
      <c r="J42" s="125"/>
      <c r="K42" s="1"/>
    </row>
    <row r="43" spans="1:11" s="3" customFormat="1" ht="12" x14ac:dyDescent="0.15">
      <c r="A43" s="1"/>
      <c r="B43" s="2"/>
      <c r="E43" s="124"/>
      <c r="F43" s="124"/>
      <c r="G43" s="124"/>
      <c r="H43" s="125"/>
      <c r="I43" s="125"/>
      <c r="J43" s="125"/>
      <c r="K43" s="1"/>
    </row>
    <row r="44" spans="1:11" s="3" customFormat="1" ht="12" x14ac:dyDescent="0.15">
      <c r="A44" s="1"/>
      <c r="B44" s="2"/>
      <c r="E44" s="124"/>
      <c r="F44" s="124"/>
      <c r="G44" s="124"/>
      <c r="H44" s="125"/>
      <c r="I44" s="125"/>
      <c r="J44" s="125"/>
      <c r="K44" s="1"/>
    </row>
    <row r="45" spans="1:11" s="3" customFormat="1" ht="12" x14ac:dyDescent="0.15">
      <c r="A45" s="1"/>
      <c r="B45" s="2"/>
      <c r="E45" s="124"/>
      <c r="F45" s="124"/>
      <c r="G45" s="124"/>
      <c r="H45" s="125"/>
      <c r="I45" s="125"/>
      <c r="J45" s="125"/>
      <c r="K45" s="1"/>
    </row>
    <row r="46" spans="1:11" s="3" customFormat="1" ht="12" x14ac:dyDescent="0.15">
      <c r="A46" s="1"/>
      <c r="B46" s="2"/>
      <c r="E46" s="124"/>
      <c r="F46" s="124"/>
      <c r="G46" s="124"/>
      <c r="H46" s="125"/>
      <c r="I46" s="125"/>
      <c r="J46" s="125"/>
      <c r="K46" s="1"/>
    </row>
    <row r="47" spans="1:11" s="3" customFormat="1" ht="12" x14ac:dyDescent="0.15">
      <c r="A47" s="1"/>
      <c r="B47" s="2"/>
      <c r="E47" s="124"/>
      <c r="F47" s="124"/>
      <c r="G47" s="124"/>
      <c r="H47" s="125"/>
      <c r="I47" s="125"/>
      <c r="J47" s="125"/>
      <c r="K47" s="1"/>
    </row>
    <row r="48" spans="1:11" s="3" customFormat="1" ht="12" x14ac:dyDescent="0.15">
      <c r="A48" s="1"/>
      <c r="B48" s="2"/>
      <c r="E48" s="124"/>
      <c r="F48" s="124"/>
      <c r="G48" s="124"/>
      <c r="H48" s="125"/>
      <c r="I48" s="125"/>
      <c r="J48" s="125"/>
      <c r="K48" s="1"/>
    </row>
    <row r="49" spans="1:11" s="3" customFormat="1" ht="12" x14ac:dyDescent="0.15">
      <c r="A49" s="1"/>
      <c r="B49" s="2"/>
      <c r="E49" s="124"/>
      <c r="F49" s="124"/>
      <c r="G49" s="124"/>
      <c r="H49" s="125"/>
      <c r="I49" s="125"/>
      <c r="J49" s="125"/>
      <c r="K49" s="1"/>
    </row>
  </sheetData>
  <mergeCells count="16">
    <mergeCell ref="C25:J25"/>
    <mergeCell ref="C26:J26"/>
    <mergeCell ref="C27:J27"/>
    <mergeCell ref="B4:B5"/>
    <mergeCell ref="C4:C5"/>
    <mergeCell ref="D4:D5"/>
    <mergeCell ref="E4:E5"/>
    <mergeCell ref="F4:F5"/>
    <mergeCell ref="I4:I5"/>
    <mergeCell ref="J4:J5"/>
    <mergeCell ref="C24:J24"/>
    <mergeCell ref="B2:J2"/>
    <mergeCell ref="G4:H4"/>
    <mergeCell ref="B21:J21"/>
    <mergeCell ref="C22:J22"/>
    <mergeCell ref="C23:J23"/>
  </mergeCells>
  <phoneticPr fontId="62" type="noConversion"/>
  <printOptions horizontalCentered="1"/>
  <pageMargins left="0.71" right="0.55000000000000004" top="0.59" bottom="0.55000000000000004" header="0.31" footer="0.31"/>
  <pageSetup paperSize="9" orientation="landscape" verticalDpi="36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2:H40"/>
  <sheetViews>
    <sheetView topLeftCell="A2" zoomScaleSheetLayoutView="100" workbookViewId="0">
      <pane xSplit="3" ySplit="3" topLeftCell="D5" activePane="bottomRight" state="frozen"/>
      <selection pane="topRight" activeCell="A2" sqref="A2"/>
      <selection pane="bottomLeft" activeCell="A2" sqref="A2"/>
      <selection pane="bottomRight" activeCell="K38" sqref="K38"/>
    </sheetView>
  </sheetViews>
  <sheetFormatPr defaultColWidth="12" defaultRowHeight="12" x14ac:dyDescent="0.15"/>
  <cols>
    <col min="1" max="1" width="2.875" style="1" customWidth="1"/>
    <col min="2" max="2" width="4" style="1" customWidth="1"/>
    <col min="3" max="3" width="37.375" style="1" customWidth="1"/>
    <col min="4" max="5" width="16.125" style="1" customWidth="1"/>
    <col min="6" max="16" width="11.125" style="1" customWidth="1"/>
    <col min="17" max="16384" width="12" style="1"/>
  </cols>
  <sheetData>
    <row r="2" spans="2:5" ht="30.75" customHeight="1" x14ac:dyDescent="0.15">
      <c r="B2" s="539" t="s">
        <v>934</v>
      </c>
      <c r="C2" s="539"/>
      <c r="D2" s="539"/>
      <c r="E2" s="539"/>
    </row>
    <row r="3" spans="2:5" ht="17.25" customHeight="1" x14ac:dyDescent="0.15">
      <c r="B3" s="7" t="str">
        <f>CONCATENATE(报表目录!B3,报表目录!D3)</f>
        <v>单位名称：广州市金丝带特殊儿童家长互助中心</v>
      </c>
      <c r="C3" s="7"/>
      <c r="D3" s="75" t="str">
        <f>CONCATENATE(报表目录!B5,报表目录!D5)</f>
        <v>会计期间：2016-01-01-2016-12-31</v>
      </c>
      <c r="E3" s="28" t="str">
        <f>CONCATENATE(报表目录!B6,报表目录!D6)</f>
        <v>货币单位：元</v>
      </c>
    </row>
    <row r="4" spans="2:5" ht="18" customHeight="1" x14ac:dyDescent="0.15">
      <c r="B4" s="11" t="s">
        <v>183</v>
      </c>
      <c r="C4" s="12" t="s">
        <v>935</v>
      </c>
      <c r="D4" s="12" t="s">
        <v>185</v>
      </c>
      <c r="E4" s="12" t="s">
        <v>186</v>
      </c>
    </row>
    <row r="5" spans="2:5" ht="18" customHeight="1" x14ac:dyDescent="0.15">
      <c r="B5" s="70">
        <v>1</v>
      </c>
      <c r="C5" s="71" t="s">
        <v>936</v>
      </c>
      <c r="D5" s="108">
        <v>85413.59</v>
      </c>
      <c r="E5" s="45">
        <v>122162.98</v>
      </c>
    </row>
    <row r="6" spans="2:5" ht="18" customHeight="1" x14ac:dyDescent="0.15">
      <c r="B6" s="70">
        <v>2</v>
      </c>
      <c r="C6" s="71" t="s">
        <v>937</v>
      </c>
      <c r="D6" s="108">
        <v>22053.46</v>
      </c>
      <c r="E6" s="45">
        <v>21116.959999999999</v>
      </c>
    </row>
    <row r="7" spans="2:5" ht="18" customHeight="1" x14ac:dyDescent="0.15">
      <c r="B7" s="70">
        <v>3</v>
      </c>
      <c r="C7" s="71" t="s">
        <v>938</v>
      </c>
      <c r="D7" s="108">
        <f>1879+1200</f>
        <v>3079</v>
      </c>
      <c r="E7" s="45">
        <v>4288</v>
      </c>
    </row>
    <row r="8" spans="2:5" ht="18" customHeight="1" x14ac:dyDescent="0.15">
      <c r="B8" s="70">
        <v>4</v>
      </c>
      <c r="C8" s="71" t="s">
        <v>939</v>
      </c>
      <c r="D8" s="108">
        <v>10000</v>
      </c>
      <c r="E8" s="45">
        <v>9387.51</v>
      </c>
    </row>
    <row r="9" spans="2:5" ht="18" customHeight="1" x14ac:dyDescent="0.15">
      <c r="B9" s="70">
        <v>5</v>
      </c>
      <c r="C9" s="71" t="s">
        <v>940</v>
      </c>
      <c r="D9" s="108">
        <v>1245</v>
      </c>
      <c r="E9" s="45">
        <v>1760</v>
      </c>
    </row>
    <row r="10" spans="2:5" ht="18" customHeight="1" x14ac:dyDescent="0.15">
      <c r="B10" s="70">
        <v>6</v>
      </c>
      <c r="C10" s="71" t="s">
        <v>941</v>
      </c>
      <c r="D10" s="108">
        <v>205</v>
      </c>
      <c r="E10" s="45"/>
    </row>
    <row r="11" spans="2:5" ht="18" customHeight="1" x14ac:dyDescent="0.15">
      <c r="B11" s="70">
        <v>7</v>
      </c>
      <c r="C11" s="71" t="s">
        <v>942</v>
      </c>
      <c r="D11" s="18"/>
      <c r="E11" s="45">
        <v>273</v>
      </c>
    </row>
    <row r="12" spans="2:5" ht="18" customHeight="1" x14ac:dyDescent="0.15">
      <c r="B12" s="70">
        <v>8</v>
      </c>
      <c r="C12" s="71" t="s">
        <v>943</v>
      </c>
      <c r="D12" s="18"/>
      <c r="E12" s="45">
        <v>1060</v>
      </c>
    </row>
    <row r="13" spans="2:5" ht="18" customHeight="1" x14ac:dyDescent="0.15">
      <c r="B13" s="70">
        <v>9</v>
      </c>
      <c r="C13" s="71" t="s">
        <v>944</v>
      </c>
      <c r="D13" s="108">
        <v>2319.36</v>
      </c>
      <c r="E13" s="45">
        <v>5980.21</v>
      </c>
    </row>
    <row r="14" spans="2:5" ht="18" customHeight="1" x14ac:dyDescent="0.15">
      <c r="B14" s="70">
        <v>10</v>
      </c>
      <c r="C14" s="71" t="s">
        <v>945</v>
      </c>
      <c r="D14" s="18"/>
      <c r="E14" s="45">
        <v>66</v>
      </c>
    </row>
    <row r="15" spans="2:5" ht="18" customHeight="1" x14ac:dyDescent="0.15">
      <c r="B15" s="70">
        <v>11</v>
      </c>
      <c r="C15" s="71" t="s">
        <v>946</v>
      </c>
      <c r="D15" s="108">
        <v>6673.8</v>
      </c>
      <c r="E15" s="45">
        <v>8339.4</v>
      </c>
    </row>
    <row r="16" spans="2:5" ht="18" customHeight="1" x14ac:dyDescent="0.15">
      <c r="B16" s="70">
        <v>12</v>
      </c>
      <c r="C16" s="71" t="s">
        <v>947</v>
      </c>
      <c r="D16" s="108"/>
      <c r="E16" s="45">
        <v>51</v>
      </c>
    </row>
    <row r="17" spans="2:5" ht="18" customHeight="1" x14ac:dyDescent="0.15">
      <c r="B17" s="70">
        <v>13</v>
      </c>
      <c r="C17" s="71" t="s">
        <v>948</v>
      </c>
      <c r="D17" s="108">
        <v>5962</v>
      </c>
      <c r="E17" s="45">
        <v>3000</v>
      </c>
    </row>
    <row r="18" spans="2:5" ht="18" customHeight="1" x14ac:dyDescent="0.15">
      <c r="B18" s="70">
        <v>14</v>
      </c>
      <c r="C18" s="71" t="s">
        <v>949</v>
      </c>
      <c r="D18" s="108">
        <v>2849</v>
      </c>
      <c r="E18" s="45">
        <v>3120</v>
      </c>
    </row>
    <row r="19" spans="2:5" ht="18" customHeight="1" x14ac:dyDescent="0.15">
      <c r="B19" s="70">
        <v>15</v>
      </c>
      <c r="C19" s="71" t="s">
        <v>950</v>
      </c>
      <c r="D19" s="108">
        <v>385</v>
      </c>
      <c r="E19" s="45">
        <v>166</v>
      </c>
    </row>
    <row r="20" spans="2:5" ht="18" customHeight="1" x14ac:dyDescent="0.15">
      <c r="B20" s="70">
        <v>16</v>
      </c>
      <c r="C20" s="71" t="s">
        <v>951</v>
      </c>
      <c r="D20" s="108">
        <v>1101.1400000000001</v>
      </c>
      <c r="E20" s="45">
        <v>1566.19</v>
      </c>
    </row>
    <row r="21" spans="2:5" ht="18" customHeight="1" x14ac:dyDescent="0.15">
      <c r="B21" s="70">
        <v>17</v>
      </c>
      <c r="C21" s="71" t="s">
        <v>952</v>
      </c>
      <c r="D21" s="108">
        <v>53</v>
      </c>
      <c r="E21" s="45">
        <v>259</v>
      </c>
    </row>
    <row r="22" spans="2:5" ht="18" customHeight="1" x14ac:dyDescent="0.15">
      <c r="B22" s="70">
        <v>18</v>
      </c>
      <c r="C22" s="71" t="s">
        <v>953</v>
      </c>
      <c r="D22" s="108">
        <v>1211</v>
      </c>
      <c r="E22" s="45">
        <v>3300</v>
      </c>
    </row>
    <row r="23" spans="2:5" ht="18" customHeight="1" x14ac:dyDescent="0.15">
      <c r="B23" s="70">
        <v>19</v>
      </c>
      <c r="C23" s="71" t="s">
        <v>954</v>
      </c>
      <c r="D23" s="108">
        <v>1070</v>
      </c>
      <c r="E23" s="45"/>
    </row>
    <row r="24" spans="2:5" ht="18" customHeight="1" x14ac:dyDescent="0.15">
      <c r="B24" s="70">
        <v>20</v>
      </c>
      <c r="C24" s="71" t="s">
        <v>955</v>
      </c>
      <c r="D24" s="108">
        <v>43658</v>
      </c>
      <c r="E24" s="45">
        <v>36781</v>
      </c>
    </row>
    <row r="25" spans="2:5" ht="18" customHeight="1" x14ac:dyDescent="0.15">
      <c r="B25" s="70">
        <v>21</v>
      </c>
      <c r="C25" s="71" t="s">
        <v>956</v>
      </c>
      <c r="D25" s="108">
        <v>1240</v>
      </c>
      <c r="E25" s="45"/>
    </row>
    <row r="26" spans="2:5" ht="18" customHeight="1" x14ac:dyDescent="0.15">
      <c r="B26" s="70">
        <v>22</v>
      </c>
      <c r="C26" s="71" t="s">
        <v>957</v>
      </c>
      <c r="D26" s="108">
        <v>2375.62</v>
      </c>
      <c r="E26" s="45">
        <v>2177.8000000000002</v>
      </c>
    </row>
    <row r="27" spans="2:5" ht="18" customHeight="1" x14ac:dyDescent="0.15">
      <c r="B27" s="70">
        <v>23</v>
      </c>
      <c r="C27" s="71" t="s">
        <v>958</v>
      </c>
      <c r="D27" s="108">
        <v>3400</v>
      </c>
      <c r="E27" s="45">
        <v>46.6</v>
      </c>
    </row>
    <row r="28" spans="2:5" ht="18" customHeight="1" x14ac:dyDescent="0.15">
      <c r="B28" s="70">
        <v>24</v>
      </c>
      <c r="C28" s="71" t="s">
        <v>959</v>
      </c>
      <c r="D28" s="108">
        <v>4500</v>
      </c>
      <c r="E28" s="45">
        <v>4500</v>
      </c>
    </row>
    <row r="29" spans="2:5" ht="18" customHeight="1" x14ac:dyDescent="0.15">
      <c r="B29" s="70">
        <v>25</v>
      </c>
      <c r="C29" s="71" t="s">
        <v>960</v>
      </c>
      <c r="D29" s="18"/>
      <c r="E29" s="45">
        <v>500</v>
      </c>
    </row>
    <row r="30" spans="2:5" ht="18" customHeight="1" x14ac:dyDescent="0.15">
      <c r="B30" s="70">
        <v>26</v>
      </c>
      <c r="C30" s="71" t="s">
        <v>961</v>
      </c>
      <c r="D30" s="45"/>
      <c r="E30" s="45">
        <v>4681.67</v>
      </c>
    </row>
    <row r="31" spans="2:5" ht="18" customHeight="1" x14ac:dyDescent="0.15">
      <c r="B31" s="70">
        <v>27</v>
      </c>
      <c r="C31" s="71" t="s">
        <v>962</v>
      </c>
      <c r="D31" s="45"/>
      <c r="E31" s="45">
        <v>290</v>
      </c>
    </row>
    <row r="32" spans="2:5" ht="18" customHeight="1" x14ac:dyDescent="0.15">
      <c r="B32" s="70"/>
      <c r="C32" s="71"/>
      <c r="D32" s="45"/>
      <c r="E32" s="45"/>
    </row>
    <row r="33" spans="1:8" ht="18" customHeight="1" x14ac:dyDescent="0.15">
      <c r="B33" s="70"/>
      <c r="C33" s="71"/>
      <c r="D33" s="45"/>
      <c r="E33" s="45"/>
    </row>
    <row r="34" spans="1:8" ht="18" customHeight="1" x14ac:dyDescent="0.15">
      <c r="B34" s="70"/>
      <c r="C34" s="71"/>
      <c r="D34" s="45"/>
      <c r="E34" s="45"/>
    </row>
    <row r="35" spans="1:8" s="69" customFormat="1" ht="18" customHeight="1" x14ac:dyDescent="0.15">
      <c r="B35" s="540" t="s">
        <v>284</v>
      </c>
      <c r="C35" s="540" t="s">
        <v>284</v>
      </c>
      <c r="D35" s="73">
        <f>SUM(D5:D34)</f>
        <v>198793.97</v>
      </c>
      <c r="E35" s="73">
        <f>SUM(E5:E34)</f>
        <v>234873.32</v>
      </c>
    </row>
    <row r="36" spans="1:8" s="4" customFormat="1" ht="17.25" customHeight="1" x14ac:dyDescent="0.15">
      <c r="A36" s="24"/>
      <c r="B36" s="25" t="str">
        <f>'00关键财务指标'!$B$18</f>
        <v>报表编制人：赵景</v>
      </c>
      <c r="C36" s="26"/>
      <c r="D36" s="25" t="str">
        <f>'00关键财务指标'!$E$18</f>
        <v>财务负责人：罗志勇</v>
      </c>
      <c r="E36" s="25" t="str">
        <f>'00关键财务指标'!$H$18</f>
        <v>机构负责人：崔伟雄</v>
      </c>
      <c r="F36" s="25"/>
      <c r="H36" s="25"/>
    </row>
    <row r="37" spans="1:8" ht="18" customHeight="1" x14ac:dyDescent="0.15">
      <c r="B37" s="518" t="s">
        <v>78</v>
      </c>
      <c r="C37" s="518"/>
      <c r="D37" s="518"/>
      <c r="E37" s="518"/>
    </row>
    <row r="38" spans="1:8" ht="18" customHeight="1" x14ac:dyDescent="0.15">
      <c r="B38" s="74">
        <v>1</v>
      </c>
      <c r="C38" s="483" t="s">
        <v>963</v>
      </c>
      <c r="D38" s="483"/>
      <c r="E38" s="483"/>
    </row>
    <row r="39" spans="1:8" ht="18" customHeight="1" x14ac:dyDescent="0.15">
      <c r="B39" s="74">
        <v>2</v>
      </c>
      <c r="C39" s="483" t="s">
        <v>964</v>
      </c>
      <c r="D39" s="483"/>
      <c r="E39" s="483"/>
    </row>
    <row r="40" spans="1:8" ht="18" customHeight="1" x14ac:dyDescent="0.15">
      <c r="B40" s="74">
        <v>3</v>
      </c>
      <c r="C40" s="483" t="s">
        <v>965</v>
      </c>
      <c r="D40" s="483"/>
      <c r="E40" s="483"/>
    </row>
  </sheetData>
  <mergeCells count="6">
    <mergeCell ref="C40:E40"/>
    <mergeCell ref="B2:E2"/>
    <mergeCell ref="B35:C35"/>
    <mergeCell ref="B37:E37"/>
    <mergeCell ref="C38:E38"/>
    <mergeCell ref="C39:E39"/>
  </mergeCells>
  <phoneticPr fontId="62" type="noConversion"/>
  <pageMargins left="0.71" right="0.34" top="1" bottom="1" header="0.31" footer="0.31"/>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Q36"/>
  <sheetViews>
    <sheetView topLeftCell="D1" zoomScaleSheetLayoutView="100" workbookViewId="0">
      <selection activeCell="H37" sqref="H37"/>
    </sheetView>
  </sheetViews>
  <sheetFormatPr defaultRowHeight="14.25" x14ac:dyDescent="0.15"/>
  <cols>
    <col min="1" max="1" width="1.5" style="5" customWidth="1"/>
    <col min="2" max="2" width="4.625" style="78" customWidth="1"/>
    <col min="3" max="3" width="15.375" style="6" customWidth="1"/>
    <col min="4" max="4" width="14.125" style="6" customWidth="1"/>
    <col min="5" max="5" width="13" style="6" customWidth="1"/>
    <col min="6" max="6" width="9.875" style="6" customWidth="1"/>
    <col min="7" max="7" width="13" style="79" customWidth="1"/>
    <col min="8" max="8" width="13.625" style="79" customWidth="1"/>
    <col min="9" max="10" width="11.625" style="79" customWidth="1"/>
    <col min="11" max="11" width="11.875" style="79" customWidth="1"/>
    <col min="12" max="12" width="11.625" style="79" customWidth="1"/>
    <col min="13" max="13" width="10.875" style="79" customWidth="1"/>
    <col min="14" max="14" width="12" style="79" customWidth="1"/>
    <col min="15" max="15" width="11.875" style="79" customWidth="1"/>
    <col min="16" max="16" width="12.375" style="79" customWidth="1"/>
    <col min="17" max="17" width="11.125" style="80" customWidth="1"/>
    <col min="18" max="16384" width="9" style="80"/>
  </cols>
  <sheetData>
    <row r="1" spans="1:17" s="5" customFormat="1" x14ac:dyDescent="0.15">
      <c r="B1" s="55"/>
      <c r="G1" s="81"/>
      <c r="H1" s="81"/>
      <c r="I1" s="81"/>
      <c r="J1" s="81"/>
      <c r="K1" s="81"/>
      <c r="L1" s="81"/>
      <c r="M1" s="81"/>
      <c r="N1" s="81"/>
      <c r="O1" s="81"/>
      <c r="P1" s="81"/>
    </row>
    <row r="2" spans="1:17" s="5" customFormat="1" ht="22.5" x14ac:dyDescent="0.15">
      <c r="B2" s="528" t="s">
        <v>966</v>
      </c>
      <c r="C2" s="528"/>
      <c r="D2" s="528"/>
      <c r="E2" s="528"/>
      <c r="F2" s="528"/>
      <c r="G2" s="528"/>
      <c r="H2" s="528"/>
      <c r="I2" s="528"/>
      <c r="J2" s="528"/>
      <c r="K2" s="528"/>
      <c r="L2" s="528"/>
      <c r="M2" s="528"/>
      <c r="N2" s="528"/>
      <c r="O2" s="528"/>
      <c r="P2" s="528"/>
      <c r="Q2" s="528"/>
    </row>
    <row r="3" spans="1:17" s="1" customFormat="1" ht="22.5" customHeight="1" x14ac:dyDescent="0.15">
      <c r="B3" s="7" t="str">
        <f>CONCATENATE(报表目录!B3,报表目录!D3)</f>
        <v>单位名称：广州市金丝带特殊儿童家长互助中心</v>
      </c>
      <c r="C3" s="7"/>
      <c r="D3" s="7"/>
      <c r="E3" s="7"/>
      <c r="F3" s="7"/>
      <c r="G3" s="7"/>
      <c r="H3" s="7"/>
      <c r="I3" s="92" t="str">
        <f>CONCATENATE(报表目录!B5,报表目录!D5)</f>
        <v>会计期间：2016-01-01-2016-12-31</v>
      </c>
      <c r="J3" s="92"/>
      <c r="K3" s="92"/>
      <c r="L3" s="92"/>
      <c r="M3" s="93"/>
      <c r="N3" s="7"/>
      <c r="O3" s="92"/>
      <c r="P3" s="94"/>
      <c r="Q3" s="105" t="str">
        <f>CONCATENATE(报表目录!B6,报表目录!D6)</f>
        <v>货币单位：元</v>
      </c>
    </row>
    <row r="4" spans="1:17" s="77" customFormat="1" ht="18" customHeight="1" x14ac:dyDescent="0.15">
      <c r="A4" s="69"/>
      <c r="B4" s="480" t="s">
        <v>183</v>
      </c>
      <c r="C4" s="480" t="s">
        <v>912</v>
      </c>
      <c r="D4" s="484" t="s">
        <v>913</v>
      </c>
      <c r="E4" s="549" t="s">
        <v>967</v>
      </c>
      <c r="F4" s="484" t="s">
        <v>968</v>
      </c>
      <c r="G4" s="536" t="s">
        <v>969</v>
      </c>
      <c r="H4" s="542" t="s">
        <v>970</v>
      </c>
      <c r="I4" s="543"/>
      <c r="J4" s="543"/>
      <c r="K4" s="543"/>
      <c r="L4" s="543"/>
      <c r="M4" s="543"/>
      <c r="N4" s="543"/>
      <c r="O4" s="544"/>
      <c r="P4" s="536" t="s">
        <v>971</v>
      </c>
      <c r="Q4" s="536" t="s">
        <v>972</v>
      </c>
    </row>
    <row r="5" spans="1:17" s="77" customFormat="1" ht="14.25" customHeight="1" x14ac:dyDescent="0.15">
      <c r="A5" s="69"/>
      <c r="B5" s="480"/>
      <c r="C5" s="480"/>
      <c r="D5" s="484"/>
      <c r="E5" s="550"/>
      <c r="F5" s="484"/>
      <c r="G5" s="552"/>
      <c r="H5" s="538" t="s">
        <v>973</v>
      </c>
      <c r="I5" s="529" t="s">
        <v>974</v>
      </c>
      <c r="J5" s="529"/>
      <c r="K5" s="529"/>
      <c r="L5" s="529"/>
      <c r="M5" s="529"/>
      <c r="N5" s="536" t="s">
        <v>975</v>
      </c>
      <c r="O5" s="536" t="s">
        <v>976</v>
      </c>
      <c r="P5" s="552"/>
      <c r="Q5" s="552"/>
    </row>
    <row r="6" spans="1:17" s="77" customFormat="1" ht="36" x14ac:dyDescent="0.15">
      <c r="A6" s="69"/>
      <c r="B6" s="480"/>
      <c r="C6" s="480"/>
      <c r="D6" s="484"/>
      <c r="E6" s="551"/>
      <c r="F6" s="484"/>
      <c r="G6" s="537"/>
      <c r="H6" s="538"/>
      <c r="I6" s="13" t="s">
        <v>977</v>
      </c>
      <c r="J6" s="95" t="s">
        <v>978</v>
      </c>
      <c r="K6" s="95" t="s">
        <v>979</v>
      </c>
      <c r="L6" s="95" t="s">
        <v>980</v>
      </c>
      <c r="M6" s="95" t="s">
        <v>981</v>
      </c>
      <c r="N6" s="537"/>
      <c r="O6" s="537"/>
      <c r="P6" s="537"/>
      <c r="Q6" s="552"/>
    </row>
    <row r="7" spans="1:17" s="3" customFormat="1" ht="14.25" customHeight="1" x14ac:dyDescent="0.15">
      <c r="A7" s="1"/>
      <c r="B7" s="82">
        <v>1</v>
      </c>
      <c r="C7" s="83" t="s">
        <v>924</v>
      </c>
      <c r="D7" s="84" t="s">
        <v>982</v>
      </c>
      <c r="E7" s="85">
        <f t="shared" ref="E7:E12" si="0">H7</f>
        <v>283224.94682704314</v>
      </c>
      <c r="F7" s="86">
        <f>'06项目支出明细表'!E8</f>
        <v>0.17855224940950937</v>
      </c>
      <c r="G7" s="43">
        <v>164601.96</v>
      </c>
      <c r="H7" s="87">
        <f t="shared" ref="H7:H12" si="1">I7+N7+O7</f>
        <v>283224.94682704314</v>
      </c>
      <c r="I7" s="96">
        <f>'06项目支出明细表'!G8</f>
        <v>249902.28</v>
      </c>
      <c r="J7" s="97"/>
      <c r="K7" s="85">
        <f>1200+99206.19</f>
        <v>100406.19</v>
      </c>
      <c r="L7" s="97">
        <v>142008.51</v>
      </c>
      <c r="M7" s="97"/>
      <c r="N7" s="97"/>
      <c r="O7" s="97">
        <f>'06项目支出明细表'!J8</f>
        <v>33322.666827043118</v>
      </c>
      <c r="P7" s="89">
        <f t="shared" ref="P7:P12" si="2">G7-I7-N7-O7</f>
        <v>-118622.98682704312</v>
      </c>
      <c r="Q7" s="86">
        <v>0.17855224940950937</v>
      </c>
    </row>
    <row r="8" spans="1:17" s="3" customFormat="1" ht="14.25" customHeight="1" x14ac:dyDescent="0.15">
      <c r="A8" s="1"/>
      <c r="B8" s="82">
        <v>2</v>
      </c>
      <c r="C8" s="83" t="s">
        <v>983</v>
      </c>
      <c r="D8" s="84" t="s">
        <v>982</v>
      </c>
      <c r="E8" s="85">
        <f t="shared" si="0"/>
        <v>182756.69044607677</v>
      </c>
      <c r="F8" s="86">
        <f>'06项目支出明细表'!E10</f>
        <v>0.11409742600668309</v>
      </c>
      <c r="G8" s="43">
        <v>239471.96</v>
      </c>
      <c r="H8" s="87">
        <f t="shared" si="1"/>
        <v>182756.69044607677</v>
      </c>
      <c r="I8" s="98">
        <f>'06项目支出明细表'!G10</f>
        <v>159691.11000000002</v>
      </c>
      <c r="J8" s="22"/>
      <c r="K8" s="85">
        <f>1459+115956.9</f>
        <v>117415.9</v>
      </c>
      <c r="L8" s="22">
        <v>36099.370000000003</v>
      </c>
      <c r="M8" s="22"/>
      <c r="N8" s="22"/>
      <c r="O8" s="22">
        <f>'06项目支出明细表'!J10</f>
        <v>23065.58044607675</v>
      </c>
      <c r="P8" s="89">
        <f t="shared" si="2"/>
        <v>56715.269553923223</v>
      </c>
      <c r="Q8" s="86">
        <v>0.11409742600668309</v>
      </c>
    </row>
    <row r="9" spans="1:17" s="3" customFormat="1" ht="14.25" customHeight="1" x14ac:dyDescent="0.15">
      <c r="A9" s="1"/>
      <c r="B9" s="82">
        <v>3</v>
      </c>
      <c r="C9" s="83" t="s">
        <v>925</v>
      </c>
      <c r="D9" s="84" t="s">
        <v>984</v>
      </c>
      <c r="E9" s="85">
        <f t="shared" si="0"/>
        <v>368581.2384087785</v>
      </c>
      <c r="F9" s="86">
        <f>'06项目支出明细表'!E9</f>
        <v>0.22724946256013193</v>
      </c>
      <c r="G9" s="22">
        <v>567155.05000000005</v>
      </c>
      <c r="H9" s="87">
        <f t="shared" si="1"/>
        <v>368581.2384087785</v>
      </c>
      <c r="I9" s="96">
        <f>'06项目支出明细表'!G9</f>
        <v>318059.05</v>
      </c>
      <c r="J9" s="22"/>
      <c r="K9" s="85">
        <f>1928.5+215788.16</f>
        <v>217716.66</v>
      </c>
      <c r="L9" s="85">
        <v>67956.7</v>
      </c>
      <c r="M9" s="22"/>
      <c r="N9" s="22"/>
      <c r="O9" s="22">
        <f>'06项目支出明细表'!J9</f>
        <v>50522.188408778493</v>
      </c>
      <c r="P9" s="89">
        <f t="shared" si="2"/>
        <v>198573.81159122157</v>
      </c>
      <c r="Q9" s="86">
        <v>0.22724946256013193</v>
      </c>
    </row>
    <row r="10" spans="1:17" s="3" customFormat="1" ht="14.25" customHeight="1" x14ac:dyDescent="0.15">
      <c r="A10" s="1"/>
      <c r="B10" s="82">
        <v>4</v>
      </c>
      <c r="C10" s="83" t="s">
        <v>921</v>
      </c>
      <c r="D10" s="84" t="s">
        <v>985</v>
      </c>
      <c r="E10" s="85">
        <f t="shared" si="0"/>
        <v>320863.42557948706</v>
      </c>
      <c r="F10" s="86">
        <f>'06项目支出明细表'!E6</f>
        <v>0.19983863425165768</v>
      </c>
      <c r="G10" s="66">
        <v>468242.96</v>
      </c>
      <c r="H10" s="87">
        <f t="shared" si="1"/>
        <v>320863.42557948706</v>
      </c>
      <c r="I10" s="98">
        <f>'06项目支出明细表'!G6</f>
        <v>279694.76999999996</v>
      </c>
      <c r="J10" s="22"/>
      <c r="K10" s="22">
        <v>121032.59</v>
      </c>
      <c r="L10" s="22">
        <v>90634.94</v>
      </c>
      <c r="M10" s="22"/>
      <c r="N10" s="22"/>
      <c r="O10" s="22">
        <f>'06项目支出明细表'!J6</f>
        <v>41168.655579487102</v>
      </c>
      <c r="P10" s="89">
        <f t="shared" si="2"/>
        <v>147379.53442051297</v>
      </c>
      <c r="Q10" s="86">
        <v>0.19983863425165768</v>
      </c>
    </row>
    <row r="11" spans="1:17" s="3" customFormat="1" ht="14.25" customHeight="1" x14ac:dyDescent="0.15">
      <c r="A11" s="1"/>
      <c r="B11" s="82">
        <v>5</v>
      </c>
      <c r="C11" s="84" t="s">
        <v>927</v>
      </c>
      <c r="D11" s="84" t="s">
        <v>986</v>
      </c>
      <c r="E11" s="85">
        <f t="shared" si="0"/>
        <v>223857.61243440714</v>
      </c>
      <c r="F11" s="86">
        <f>'06项目支出明细表'!E11</f>
        <v>0.13956329576265794</v>
      </c>
      <c r="G11" s="22">
        <v>180595.75</v>
      </c>
      <c r="H11" s="87">
        <f t="shared" si="1"/>
        <v>223857.61243440714</v>
      </c>
      <c r="I11" s="22">
        <f>'06项目支出明细表'!G11</f>
        <v>195333.21999999997</v>
      </c>
      <c r="J11" s="22"/>
      <c r="K11" s="22">
        <f>1888.5+145597.48</f>
        <v>147485.98000000001</v>
      </c>
      <c r="L11" s="22">
        <v>23118.74</v>
      </c>
      <c r="M11" s="22"/>
      <c r="N11" s="22"/>
      <c r="O11" s="22">
        <f>'06项目支出明细表'!J11</f>
        <v>28524.392434407171</v>
      </c>
      <c r="P11" s="89">
        <f t="shared" si="2"/>
        <v>-43261.862434407143</v>
      </c>
      <c r="Q11" s="86">
        <v>0.13956329576265794</v>
      </c>
    </row>
    <row r="12" spans="1:17" s="3" customFormat="1" ht="14.25" customHeight="1" x14ac:dyDescent="0.15">
      <c r="A12" s="1"/>
      <c r="B12" s="82">
        <v>6</v>
      </c>
      <c r="C12" s="83" t="s">
        <v>923</v>
      </c>
      <c r="D12" s="84" t="s">
        <v>987</v>
      </c>
      <c r="E12" s="85">
        <f t="shared" si="0"/>
        <v>223061.60630420738</v>
      </c>
      <c r="F12" s="86">
        <f>'06项目支出明细表'!E7</f>
        <v>0.14069893200935987</v>
      </c>
      <c r="G12" s="22">
        <v>21382</v>
      </c>
      <c r="H12" s="87">
        <f t="shared" si="1"/>
        <v>223061.60630420738</v>
      </c>
      <c r="I12" s="22">
        <f>'06项目支出明细表'!G7</f>
        <v>196922.66</v>
      </c>
      <c r="J12" s="22"/>
      <c r="K12" s="22">
        <f>1579+77138.99</f>
        <v>78717.990000000005</v>
      </c>
      <c r="L12" s="22">
        <v>18690.41</v>
      </c>
      <c r="M12" s="22"/>
      <c r="N12" s="22"/>
      <c r="O12" s="22">
        <f>'06项目支出明细表'!J7</f>
        <v>26138.946304207366</v>
      </c>
      <c r="P12" s="89">
        <f t="shared" si="2"/>
        <v>-201679.60630420738</v>
      </c>
      <c r="Q12" s="86">
        <v>0.14069893200935987</v>
      </c>
    </row>
    <row r="13" spans="1:17" s="3" customFormat="1" ht="14.25" customHeight="1" x14ac:dyDescent="0.15">
      <c r="A13" s="1"/>
      <c r="B13" s="82">
        <v>7</v>
      </c>
      <c r="C13" s="84"/>
      <c r="D13" s="84"/>
      <c r="E13" s="22"/>
      <c r="F13" s="88"/>
      <c r="G13" s="22"/>
      <c r="H13" s="87"/>
      <c r="I13" s="22"/>
      <c r="J13" s="22"/>
      <c r="K13" s="22"/>
      <c r="L13" s="22"/>
      <c r="M13" s="22"/>
      <c r="N13" s="22"/>
      <c r="O13" s="22"/>
      <c r="P13" s="89"/>
      <c r="Q13" s="84"/>
    </row>
    <row r="14" spans="1:17" s="3" customFormat="1" ht="14.25" customHeight="1" x14ac:dyDescent="0.15">
      <c r="A14" s="1"/>
      <c r="B14" s="82">
        <v>8</v>
      </c>
      <c r="C14" s="84"/>
      <c r="D14" s="84"/>
      <c r="E14" s="22"/>
      <c r="F14" s="88"/>
      <c r="G14" s="22"/>
      <c r="H14" s="87"/>
      <c r="I14" s="22"/>
      <c r="J14" s="22"/>
      <c r="K14" s="22"/>
      <c r="L14" s="22"/>
      <c r="M14" s="22"/>
      <c r="N14" s="22"/>
      <c r="O14" s="22"/>
      <c r="P14" s="89"/>
      <c r="Q14" s="84"/>
    </row>
    <row r="15" spans="1:17" s="3" customFormat="1" ht="14.25" customHeight="1" x14ac:dyDescent="0.15">
      <c r="A15" s="1"/>
      <c r="B15" s="82">
        <v>9</v>
      </c>
      <c r="C15" s="84"/>
      <c r="D15" s="84"/>
      <c r="E15" s="22"/>
      <c r="F15" s="88"/>
      <c r="G15" s="22"/>
      <c r="H15" s="87"/>
      <c r="I15" s="22"/>
      <c r="J15" s="22"/>
      <c r="K15" s="22"/>
      <c r="L15" s="22"/>
      <c r="M15" s="22"/>
      <c r="N15" s="22"/>
      <c r="O15" s="22"/>
      <c r="P15" s="89"/>
      <c r="Q15" s="84"/>
    </row>
    <row r="16" spans="1:17" s="3" customFormat="1" ht="14.25" customHeight="1" x14ac:dyDescent="0.15">
      <c r="A16" s="1"/>
      <c r="B16" s="82">
        <v>10</v>
      </c>
      <c r="C16" s="84"/>
      <c r="D16" s="84"/>
      <c r="E16" s="22"/>
      <c r="F16" s="88"/>
      <c r="G16" s="22"/>
      <c r="H16" s="87"/>
      <c r="I16" s="22"/>
      <c r="J16" s="22"/>
      <c r="K16" s="22"/>
      <c r="L16" s="22"/>
      <c r="M16" s="22"/>
      <c r="N16" s="22"/>
      <c r="O16" s="22"/>
      <c r="P16" s="89"/>
      <c r="Q16" s="84"/>
    </row>
    <row r="17" spans="1:17" s="3" customFormat="1" ht="14.25" customHeight="1" x14ac:dyDescent="0.15">
      <c r="A17" s="1"/>
      <c r="B17" s="82"/>
      <c r="C17" s="14" t="s">
        <v>284</v>
      </c>
      <c r="D17" s="14"/>
      <c r="E17" s="89">
        <f>SUM(E7:E16)</f>
        <v>1602345.52</v>
      </c>
      <c r="F17" s="90">
        <f t="shared" ref="F17:O17" si="3">SUM(F7:F16)</f>
        <v>0.99999999999999989</v>
      </c>
      <c r="G17" s="89">
        <f t="shared" si="3"/>
        <v>1641449.68</v>
      </c>
      <c r="H17" s="89">
        <f t="shared" si="3"/>
        <v>1602345.52</v>
      </c>
      <c r="I17" s="99">
        <f t="shared" si="3"/>
        <v>1399603.0899999999</v>
      </c>
      <c r="J17" s="89">
        <f t="shared" si="3"/>
        <v>0</v>
      </c>
      <c r="K17" s="89">
        <f t="shared" si="3"/>
        <v>782775.30999999994</v>
      </c>
      <c r="L17" s="89">
        <f t="shared" si="3"/>
        <v>378508.67</v>
      </c>
      <c r="M17" s="89">
        <f t="shared" si="3"/>
        <v>0</v>
      </c>
      <c r="N17" s="89">
        <f t="shared" si="3"/>
        <v>0</v>
      </c>
      <c r="O17" s="89">
        <f t="shared" si="3"/>
        <v>202742.43</v>
      </c>
      <c r="P17" s="89">
        <f>G17-H17</f>
        <v>39104.159999999916</v>
      </c>
      <c r="Q17" s="90">
        <f>SUM(Q7:Q16)</f>
        <v>0.99999999999999989</v>
      </c>
    </row>
    <row r="18" spans="1:17" s="4" customFormat="1" ht="17.25" customHeight="1" x14ac:dyDescent="0.15">
      <c r="A18" s="24"/>
      <c r="B18" s="25" t="str">
        <f>'00关键财务指标'!$B$18</f>
        <v>报表编制人：赵景</v>
      </c>
      <c r="C18" s="26"/>
      <c r="D18" s="25"/>
      <c r="F18" s="25"/>
      <c r="H18" s="25" t="str">
        <f>'00关键财务指标'!$E$18</f>
        <v>财务负责人：罗志勇</v>
      </c>
      <c r="P18" s="25" t="str">
        <f>'00关键财务指标'!$H$18</f>
        <v>机构负责人：崔伟雄</v>
      </c>
    </row>
    <row r="19" spans="1:17" s="1" customFormat="1" ht="16.5" customHeight="1" x14ac:dyDescent="0.15">
      <c r="B19" s="545" t="s">
        <v>78</v>
      </c>
      <c r="C19" s="545"/>
      <c r="D19" s="545"/>
      <c r="E19" s="545"/>
      <c r="F19" s="545"/>
      <c r="G19" s="545"/>
      <c r="H19" s="545"/>
      <c r="I19" s="545"/>
      <c r="J19" s="545"/>
      <c r="K19" s="545"/>
      <c r="L19" s="545"/>
      <c r="M19" s="545"/>
      <c r="N19" s="545"/>
      <c r="O19" s="545"/>
      <c r="P19" s="545"/>
      <c r="Q19" s="545"/>
    </row>
    <row r="20" spans="1:17" s="1" customFormat="1" ht="23.25" customHeight="1" x14ac:dyDescent="0.15">
      <c r="B20" s="91">
        <v>1</v>
      </c>
      <c r="C20" s="541" t="s">
        <v>988</v>
      </c>
      <c r="D20" s="541"/>
      <c r="E20" s="541"/>
      <c r="F20" s="541"/>
      <c r="G20" s="541"/>
      <c r="H20" s="541"/>
      <c r="I20" s="541"/>
      <c r="J20" s="541"/>
      <c r="K20" s="541"/>
      <c r="L20" s="541"/>
      <c r="M20" s="541"/>
      <c r="N20" s="541"/>
      <c r="O20" s="541"/>
      <c r="P20" s="541"/>
      <c r="Q20" s="541"/>
    </row>
    <row r="21" spans="1:17" s="1" customFormat="1" ht="26.25" customHeight="1" x14ac:dyDescent="0.15">
      <c r="B21" s="91">
        <v>2</v>
      </c>
      <c r="C21" s="546" t="s">
        <v>989</v>
      </c>
      <c r="D21" s="547"/>
      <c r="E21" s="547"/>
      <c r="F21" s="547"/>
      <c r="G21" s="547"/>
      <c r="H21" s="547"/>
      <c r="I21" s="547"/>
      <c r="J21" s="547"/>
      <c r="K21" s="547"/>
      <c r="L21" s="547"/>
      <c r="M21" s="547"/>
      <c r="N21" s="547"/>
      <c r="O21" s="547"/>
      <c r="P21" s="547"/>
      <c r="Q21" s="548"/>
    </row>
    <row r="22" spans="1:17" s="1" customFormat="1" ht="23.25" customHeight="1" x14ac:dyDescent="0.15">
      <c r="B22" s="91">
        <v>3</v>
      </c>
      <c r="C22" s="541" t="s">
        <v>930</v>
      </c>
      <c r="D22" s="541"/>
      <c r="E22" s="541"/>
      <c r="F22" s="541"/>
      <c r="G22" s="541"/>
      <c r="H22" s="541"/>
      <c r="I22" s="541"/>
      <c r="J22" s="541"/>
      <c r="K22" s="541"/>
      <c r="L22" s="541"/>
      <c r="M22" s="541"/>
      <c r="N22" s="541"/>
      <c r="O22" s="541"/>
      <c r="P22" s="541"/>
      <c r="Q22" s="541"/>
    </row>
    <row r="23" spans="1:17" s="1" customFormat="1" ht="23.25" customHeight="1" x14ac:dyDescent="0.15">
      <c r="B23" s="91">
        <v>4</v>
      </c>
      <c r="C23" s="483" t="s">
        <v>990</v>
      </c>
      <c r="D23" s="483"/>
      <c r="E23" s="483"/>
      <c r="F23" s="483"/>
      <c r="G23" s="483"/>
      <c r="H23" s="483"/>
      <c r="I23" s="483"/>
      <c r="J23" s="483"/>
      <c r="K23" s="483"/>
      <c r="L23" s="483"/>
      <c r="M23" s="483"/>
      <c r="N23" s="483"/>
      <c r="O23" s="483"/>
      <c r="P23" s="483"/>
      <c r="Q23" s="483"/>
    </row>
    <row r="24" spans="1:17" s="1" customFormat="1" ht="23.25" customHeight="1" x14ac:dyDescent="0.15">
      <c r="B24" s="91">
        <v>5</v>
      </c>
      <c r="C24" s="483" t="s">
        <v>991</v>
      </c>
      <c r="D24" s="483"/>
      <c r="E24" s="483"/>
      <c r="F24" s="483"/>
      <c r="G24" s="483"/>
      <c r="H24" s="483"/>
      <c r="I24" s="483"/>
      <c r="J24" s="483"/>
      <c r="K24" s="483"/>
      <c r="L24" s="483"/>
      <c r="M24" s="483"/>
      <c r="N24" s="483"/>
      <c r="O24" s="483"/>
      <c r="P24" s="483"/>
      <c r="Q24" s="483"/>
    </row>
    <row r="25" spans="1:17" s="1" customFormat="1" ht="23.25" customHeight="1" x14ac:dyDescent="0.15">
      <c r="B25" s="91">
        <v>6</v>
      </c>
      <c r="C25" s="541" t="s">
        <v>992</v>
      </c>
      <c r="D25" s="541"/>
      <c r="E25" s="541"/>
      <c r="F25" s="541"/>
      <c r="G25" s="541"/>
      <c r="H25" s="541"/>
      <c r="I25" s="541"/>
      <c r="J25" s="541"/>
      <c r="K25" s="541"/>
      <c r="L25" s="541"/>
      <c r="M25" s="541"/>
      <c r="N25" s="541"/>
      <c r="O25" s="541"/>
      <c r="P25" s="541"/>
      <c r="Q25" s="541"/>
    </row>
    <row r="26" spans="1:17" s="1" customFormat="1" ht="23.25" customHeight="1" x14ac:dyDescent="0.15">
      <c r="B26" s="91">
        <v>7</v>
      </c>
      <c r="C26" s="541" t="s">
        <v>993</v>
      </c>
      <c r="D26" s="541"/>
      <c r="E26" s="541"/>
      <c r="F26" s="541"/>
      <c r="G26" s="541"/>
      <c r="H26" s="541"/>
      <c r="I26" s="541"/>
      <c r="J26" s="541"/>
      <c r="K26" s="541"/>
      <c r="L26" s="541"/>
      <c r="M26" s="541"/>
      <c r="N26" s="541"/>
      <c r="O26" s="541"/>
      <c r="P26" s="541"/>
      <c r="Q26" s="541"/>
    </row>
    <row r="27" spans="1:17" s="1" customFormat="1" ht="23.25" customHeight="1" x14ac:dyDescent="0.15">
      <c r="B27" s="91">
        <v>8</v>
      </c>
      <c r="C27" s="541" t="s">
        <v>994</v>
      </c>
      <c r="D27" s="541"/>
      <c r="E27" s="541"/>
      <c r="F27" s="541"/>
      <c r="G27" s="541"/>
      <c r="H27" s="541"/>
      <c r="I27" s="541"/>
      <c r="J27" s="541"/>
      <c r="K27" s="541"/>
      <c r="L27" s="541"/>
      <c r="M27" s="541"/>
      <c r="N27" s="541"/>
      <c r="O27" s="541"/>
      <c r="P27" s="541"/>
      <c r="Q27" s="541"/>
    </row>
    <row r="30" spans="1:17" x14ac:dyDescent="0.15">
      <c r="J30" s="100"/>
      <c r="K30" s="100"/>
      <c r="L30" s="100"/>
      <c r="M30" s="100"/>
      <c r="N30" s="100"/>
      <c r="O30" s="100"/>
      <c r="P30" s="100"/>
      <c r="Q30" s="106"/>
    </row>
    <row r="31" spans="1:17" x14ac:dyDescent="0.15">
      <c r="J31" s="101"/>
      <c r="K31" s="102"/>
      <c r="L31" s="102"/>
      <c r="M31" s="102"/>
      <c r="N31" s="103"/>
      <c r="O31" s="102"/>
      <c r="P31" s="102"/>
      <c r="Q31" s="107"/>
    </row>
    <row r="32" spans="1:17" x14ac:dyDescent="0.15">
      <c r="J32" s="101"/>
      <c r="K32" s="102"/>
      <c r="L32" s="102"/>
      <c r="M32" s="102"/>
      <c r="N32" s="103"/>
      <c r="O32" s="104"/>
      <c r="P32" s="102"/>
      <c r="Q32" s="107"/>
    </row>
    <row r="33" spans="10:17" x14ac:dyDescent="0.15">
      <c r="J33" s="101"/>
      <c r="K33" s="102"/>
      <c r="L33" s="102"/>
      <c r="M33" s="102"/>
      <c r="N33" s="104"/>
      <c r="O33" s="102"/>
      <c r="P33" s="102"/>
      <c r="Q33" s="107"/>
    </row>
    <row r="34" spans="10:17" x14ac:dyDescent="0.15">
      <c r="J34" s="101"/>
      <c r="K34" s="102"/>
      <c r="L34" s="102"/>
      <c r="M34" s="102"/>
      <c r="N34" s="103"/>
      <c r="O34" s="102"/>
      <c r="P34" s="102"/>
      <c r="Q34" s="107"/>
    </row>
    <row r="35" spans="10:17" x14ac:dyDescent="0.15">
      <c r="J35" s="4"/>
      <c r="K35" s="102"/>
      <c r="L35" s="102"/>
      <c r="M35" s="102"/>
      <c r="N35" s="103"/>
      <c r="O35" s="104"/>
      <c r="P35" s="102"/>
      <c r="Q35" s="107"/>
    </row>
    <row r="36" spans="10:17" x14ac:dyDescent="0.15">
      <c r="J36" s="100"/>
      <c r="K36" s="100"/>
      <c r="L36" s="100"/>
      <c r="M36" s="100"/>
      <c r="N36" s="100"/>
      <c r="O36" s="100"/>
      <c r="P36" s="100"/>
      <c r="Q36" s="106"/>
    </row>
  </sheetData>
  <mergeCells count="23">
    <mergeCell ref="Q4:Q6"/>
    <mergeCell ref="F4:F6"/>
    <mergeCell ref="G4:G6"/>
    <mergeCell ref="H5:H6"/>
    <mergeCell ref="N5:N6"/>
    <mergeCell ref="O5:O6"/>
    <mergeCell ref="P4:P6"/>
    <mergeCell ref="C27:Q27"/>
    <mergeCell ref="B2:Q2"/>
    <mergeCell ref="H4:O4"/>
    <mergeCell ref="I5:M5"/>
    <mergeCell ref="B19:Q19"/>
    <mergeCell ref="C20:Q20"/>
    <mergeCell ref="C21:Q21"/>
    <mergeCell ref="B4:B6"/>
    <mergeCell ref="C4:C6"/>
    <mergeCell ref="D4:D6"/>
    <mergeCell ref="E4:E6"/>
    <mergeCell ref="C22:Q22"/>
    <mergeCell ref="C23:Q23"/>
    <mergeCell ref="C24:Q24"/>
    <mergeCell ref="C25:Q25"/>
    <mergeCell ref="C26:Q26"/>
  </mergeCells>
  <phoneticPr fontId="62" type="noConversion"/>
  <pageMargins left="0.43" right="0.51" top="0.39" bottom="0.39" header="0.24" footer="0.28000000000000003"/>
  <pageSetup paperSize="9" scale="67"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2:H17"/>
  <sheetViews>
    <sheetView zoomScaleSheetLayoutView="100" workbookViewId="0">
      <pane xSplit="3" ySplit="4" topLeftCell="D5" activePane="bottomRight" state="frozen"/>
      <selection pane="topRight"/>
      <selection pane="bottomLeft"/>
      <selection pane="bottomRight" activeCell="H25" sqref="H25"/>
    </sheetView>
  </sheetViews>
  <sheetFormatPr defaultColWidth="12" defaultRowHeight="12" x14ac:dyDescent="0.15"/>
  <cols>
    <col min="1" max="1" width="2.875" style="1" customWidth="1"/>
    <col min="2" max="2" width="4" style="1" customWidth="1"/>
    <col min="3" max="3" width="48.375" style="1" customWidth="1"/>
    <col min="4" max="5" width="16.125" style="1" customWidth="1"/>
    <col min="6" max="16" width="11.125" style="1" customWidth="1"/>
    <col min="17" max="16384" width="12" style="1"/>
  </cols>
  <sheetData>
    <row r="2" spans="1:8" ht="30.75" customHeight="1" x14ac:dyDescent="0.15">
      <c r="B2" s="539" t="s">
        <v>995</v>
      </c>
      <c r="C2" s="539"/>
      <c r="D2" s="539"/>
      <c r="E2" s="539"/>
    </row>
    <row r="3" spans="1:8" ht="17.25" customHeight="1" x14ac:dyDescent="0.15">
      <c r="B3" s="7" t="str">
        <f>CONCATENATE(报表目录!B3,报表目录!D3)</f>
        <v>单位名称：广州市金丝带特殊儿童家长互助中心</v>
      </c>
      <c r="C3" s="7"/>
      <c r="D3" s="75" t="str">
        <f>CONCATENATE(报表目录!B5,报表目录!D5)</f>
        <v>会计期间：2016-01-01-2016-12-31</v>
      </c>
      <c r="E3" s="28" t="str">
        <f>CONCATENATE(报表目录!B6,报表目录!D6)</f>
        <v>货币单位：元</v>
      </c>
    </row>
    <row r="4" spans="1:8" ht="18" customHeight="1" x14ac:dyDescent="0.15">
      <c r="B4" s="11" t="s">
        <v>183</v>
      </c>
      <c r="C4" s="12" t="s">
        <v>935</v>
      </c>
      <c r="D4" s="12" t="s">
        <v>185</v>
      </c>
      <c r="E4" s="12" t="s">
        <v>186</v>
      </c>
    </row>
    <row r="5" spans="1:8" ht="18" customHeight="1" x14ac:dyDescent="0.15">
      <c r="B5" s="70">
        <v>1</v>
      </c>
      <c r="C5" s="71" t="s">
        <v>996</v>
      </c>
      <c r="D5" s="45"/>
      <c r="E5" s="45">
        <v>94</v>
      </c>
    </row>
    <row r="6" spans="1:8" ht="18" customHeight="1" x14ac:dyDescent="0.15">
      <c r="B6" s="70">
        <v>2</v>
      </c>
      <c r="C6" s="71" t="s">
        <v>950</v>
      </c>
      <c r="D6" s="45">
        <f>11.5+37</f>
        <v>48.5</v>
      </c>
      <c r="E6" s="45">
        <f>79+314</f>
        <v>393</v>
      </c>
    </row>
    <row r="7" spans="1:8" ht="18" customHeight="1" x14ac:dyDescent="0.15">
      <c r="B7" s="70">
        <v>3</v>
      </c>
      <c r="C7" s="71" t="s">
        <v>957</v>
      </c>
      <c r="D7" s="76">
        <v>299.95999999999998</v>
      </c>
      <c r="E7" s="45">
        <v>307.67</v>
      </c>
    </row>
    <row r="8" spans="1:8" ht="18" customHeight="1" x14ac:dyDescent="0.15">
      <c r="B8" s="70">
        <v>4</v>
      </c>
      <c r="C8" s="71" t="s">
        <v>997</v>
      </c>
      <c r="D8" s="45"/>
      <c r="E8" s="45">
        <v>45</v>
      </c>
    </row>
    <row r="9" spans="1:8" ht="18" customHeight="1" x14ac:dyDescent="0.15">
      <c r="B9" s="70">
        <v>5</v>
      </c>
      <c r="C9" s="71" t="s">
        <v>998</v>
      </c>
      <c r="D9" s="45"/>
      <c r="E9" s="45">
        <v>283.89999999999998</v>
      </c>
    </row>
    <row r="10" spans="1:8" ht="18" customHeight="1" x14ac:dyDescent="0.15">
      <c r="B10" s="70">
        <v>6</v>
      </c>
      <c r="C10" s="71" t="s">
        <v>999</v>
      </c>
      <c r="D10" s="76">
        <v>3600</v>
      </c>
      <c r="E10" s="45"/>
    </row>
    <row r="11" spans="1:8" ht="18" customHeight="1" x14ac:dyDescent="0.15">
      <c r="B11" s="72" t="s">
        <v>898</v>
      </c>
      <c r="C11" s="71" t="s">
        <v>898</v>
      </c>
      <c r="D11" s="45"/>
      <c r="E11" s="45"/>
    </row>
    <row r="12" spans="1:8" s="69" customFormat="1" ht="18" customHeight="1" x14ac:dyDescent="0.15">
      <c r="B12" s="540" t="s">
        <v>284</v>
      </c>
      <c r="C12" s="540" t="s">
        <v>284</v>
      </c>
      <c r="D12" s="73">
        <f>SUM(D5:D11)</f>
        <v>3948.46</v>
      </c>
      <c r="E12" s="73">
        <f>SUM(E5:E11)</f>
        <v>1123.5700000000002</v>
      </c>
    </row>
    <row r="13" spans="1:8" s="4" customFormat="1" ht="17.25" customHeight="1" x14ac:dyDescent="0.15">
      <c r="A13" s="24"/>
      <c r="B13" s="25" t="str">
        <f>'00关键财务指标'!$B$18</f>
        <v>报表编制人：赵景</v>
      </c>
      <c r="C13" s="26"/>
      <c r="D13" s="25" t="str">
        <f>'00关键财务指标'!$E$18</f>
        <v>财务负责人：罗志勇</v>
      </c>
      <c r="E13" s="25" t="str">
        <f>'00关键财务指标'!$H$18</f>
        <v>机构负责人：崔伟雄</v>
      </c>
      <c r="H13" s="24"/>
    </row>
    <row r="14" spans="1:8" ht="18" customHeight="1" x14ac:dyDescent="0.15">
      <c r="B14" s="518" t="s">
        <v>78</v>
      </c>
      <c r="C14" s="518"/>
      <c r="D14" s="518"/>
      <c r="E14" s="518"/>
    </row>
    <row r="15" spans="1:8" ht="18" customHeight="1" x14ac:dyDescent="0.15">
      <c r="B15" s="74">
        <v>1</v>
      </c>
      <c r="C15" s="483" t="s">
        <v>1000</v>
      </c>
      <c r="D15" s="483"/>
      <c r="E15" s="483"/>
    </row>
    <row r="16" spans="1:8" ht="18" customHeight="1" x14ac:dyDescent="0.15">
      <c r="B16" s="74">
        <v>2</v>
      </c>
      <c r="C16" s="483" t="s">
        <v>964</v>
      </c>
      <c r="D16" s="483"/>
      <c r="E16" s="483"/>
    </row>
    <row r="17" spans="2:5" ht="27.75" customHeight="1" x14ac:dyDescent="0.15">
      <c r="B17" s="74">
        <v>3</v>
      </c>
      <c r="C17" s="483" t="s">
        <v>1001</v>
      </c>
      <c r="D17" s="483"/>
      <c r="E17" s="483"/>
    </row>
  </sheetData>
  <mergeCells count="6">
    <mergeCell ref="C17:E17"/>
    <mergeCell ref="B2:E2"/>
    <mergeCell ref="B12:C12"/>
    <mergeCell ref="B14:E14"/>
    <mergeCell ref="C15:E15"/>
    <mergeCell ref="C16:E16"/>
  </mergeCells>
  <phoneticPr fontId="62" type="noConversion"/>
  <printOptions horizontalCentered="1"/>
  <pageMargins left="0.71" right="0.35" top="1" bottom="1" header="0.31" footer="0.31"/>
  <pageSetup paperSize="9" scale="98"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2:H14"/>
  <sheetViews>
    <sheetView zoomScaleSheetLayoutView="100" workbookViewId="0">
      <pane xSplit="3" ySplit="4" topLeftCell="D5" activePane="bottomRight" state="frozen"/>
      <selection pane="topRight"/>
      <selection pane="bottomLeft"/>
      <selection pane="bottomRight" activeCell="I13" sqref="I13"/>
    </sheetView>
  </sheetViews>
  <sheetFormatPr defaultColWidth="12" defaultRowHeight="12" x14ac:dyDescent="0.15"/>
  <cols>
    <col min="1" max="1" width="2.875" style="1" customWidth="1"/>
    <col min="2" max="2" width="4" style="1" customWidth="1"/>
    <col min="3" max="3" width="45.875" style="1" customWidth="1"/>
    <col min="4" max="5" width="16.125" style="1" customWidth="1"/>
    <col min="6" max="16" width="11.125" style="1" customWidth="1"/>
    <col min="17" max="16384" width="12" style="1"/>
  </cols>
  <sheetData>
    <row r="2" spans="1:8" ht="30.75" customHeight="1" x14ac:dyDescent="0.15">
      <c r="B2" s="539" t="s">
        <v>1002</v>
      </c>
      <c r="C2" s="539"/>
      <c r="D2" s="539"/>
      <c r="E2" s="539"/>
    </row>
    <row r="3" spans="1:8" ht="17.25" customHeight="1" x14ac:dyDescent="0.15">
      <c r="B3" s="7" t="str">
        <f>CONCATENATE(报表目录!B3,报表目录!D3)</f>
        <v>单位名称：广州市金丝带特殊儿童家长互助中心</v>
      </c>
      <c r="C3" s="7"/>
      <c r="D3" s="8" t="str">
        <f>CONCATENATE(报表目录!B5,报表目录!D5)</f>
        <v>会计期间：2016-01-01-2016-12-31</v>
      </c>
      <c r="E3" s="28" t="str">
        <f>CONCATENATE(报表目录!B6,报表目录!D6)</f>
        <v>货币单位：元</v>
      </c>
    </row>
    <row r="4" spans="1:8" ht="18" customHeight="1" x14ac:dyDescent="0.15">
      <c r="B4" s="11" t="s">
        <v>183</v>
      </c>
      <c r="C4" s="12" t="s">
        <v>935</v>
      </c>
      <c r="D4" s="12" t="s">
        <v>185</v>
      </c>
      <c r="E4" s="12" t="s">
        <v>186</v>
      </c>
    </row>
    <row r="5" spans="1:8" ht="18" customHeight="1" x14ac:dyDescent="0.15">
      <c r="B5" s="70">
        <v>1</v>
      </c>
      <c r="C5" s="71"/>
      <c r="D5" s="45">
        <v>0</v>
      </c>
      <c r="E5" s="45"/>
    </row>
    <row r="6" spans="1:8" ht="18" customHeight="1" x14ac:dyDescent="0.15">
      <c r="B6" s="70">
        <v>2</v>
      </c>
      <c r="C6" s="71"/>
      <c r="D6" s="45"/>
      <c r="E6" s="45"/>
    </row>
    <row r="7" spans="1:8" ht="18" customHeight="1" x14ac:dyDescent="0.15">
      <c r="B7" s="70">
        <v>3</v>
      </c>
      <c r="C7" s="71"/>
      <c r="D7" s="45"/>
      <c r="E7" s="45"/>
    </row>
    <row r="8" spans="1:8" ht="18" customHeight="1" x14ac:dyDescent="0.15">
      <c r="B8" s="72" t="s">
        <v>898</v>
      </c>
      <c r="C8" s="71" t="s">
        <v>898</v>
      </c>
      <c r="D8" s="45"/>
      <c r="E8" s="45"/>
    </row>
    <row r="9" spans="1:8" s="69" customFormat="1" ht="18" customHeight="1" x14ac:dyDescent="0.15">
      <c r="B9" s="540" t="s">
        <v>284</v>
      </c>
      <c r="C9" s="540" t="s">
        <v>284</v>
      </c>
      <c r="D9" s="73">
        <f>SUM(D5:D8)</f>
        <v>0</v>
      </c>
      <c r="E9" s="73">
        <f>SUM(E5:E8)</f>
        <v>0</v>
      </c>
    </row>
    <row r="10" spans="1:8" s="4" customFormat="1" ht="17.25" customHeight="1" x14ac:dyDescent="0.15">
      <c r="A10" s="24"/>
      <c r="B10" s="25" t="str">
        <f>'00关键财务指标'!$B$18</f>
        <v>报表编制人：赵景</v>
      </c>
      <c r="C10" s="26"/>
      <c r="D10" s="25" t="str">
        <f>'00关键财务指标'!$E$18</f>
        <v>财务负责人：罗志勇</v>
      </c>
      <c r="E10" s="25" t="str">
        <f>'00关键财务指标'!$H$18</f>
        <v>机构负责人：崔伟雄</v>
      </c>
      <c r="H10" s="24"/>
    </row>
    <row r="11" spans="1:8" ht="18" customHeight="1" x14ac:dyDescent="0.15">
      <c r="B11" s="518" t="s">
        <v>78</v>
      </c>
      <c r="C11" s="518"/>
      <c r="D11" s="518"/>
      <c r="E11" s="518"/>
    </row>
    <row r="12" spans="1:8" ht="18" customHeight="1" x14ac:dyDescent="0.15">
      <c r="B12" s="74">
        <v>1</v>
      </c>
      <c r="C12" s="483" t="s">
        <v>1003</v>
      </c>
      <c r="D12" s="483"/>
      <c r="E12" s="483"/>
    </row>
    <row r="13" spans="1:8" ht="18" customHeight="1" x14ac:dyDescent="0.15">
      <c r="B13" s="74">
        <v>2</v>
      </c>
      <c r="C13" s="483" t="s">
        <v>964</v>
      </c>
      <c r="D13" s="483"/>
      <c r="E13" s="483"/>
    </row>
    <row r="14" spans="1:8" ht="27.75" customHeight="1" x14ac:dyDescent="0.15">
      <c r="B14" s="74">
        <v>3</v>
      </c>
      <c r="C14" s="483" t="s">
        <v>1004</v>
      </c>
      <c r="D14" s="483"/>
      <c r="E14" s="483"/>
    </row>
  </sheetData>
  <mergeCells count="6">
    <mergeCell ref="C14:E14"/>
    <mergeCell ref="B2:E2"/>
    <mergeCell ref="B9:C9"/>
    <mergeCell ref="B11:E11"/>
    <mergeCell ref="C12:E12"/>
    <mergeCell ref="C13:E13"/>
  </mergeCells>
  <phoneticPr fontId="62" type="noConversion"/>
  <pageMargins left="0.71" right="0.34" top="1" bottom="1" header="0.31" footer="0.31"/>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2:IU48"/>
  <sheetViews>
    <sheetView zoomScaleSheetLayoutView="100" workbookViewId="0">
      <selection activeCell="F21" sqref="F21"/>
    </sheetView>
  </sheetViews>
  <sheetFormatPr defaultColWidth="9" defaultRowHeight="14.25" x14ac:dyDescent="0.15"/>
  <cols>
    <col min="1" max="1" width="1.625" style="33" customWidth="1"/>
    <col min="2" max="2" width="4.625" style="55" customWidth="1"/>
    <col min="3" max="3" width="38.125" style="5" customWidth="1"/>
    <col min="4" max="4" width="6" style="5" customWidth="1"/>
    <col min="5" max="5" width="19.625" style="5" customWidth="1"/>
    <col min="6" max="6" width="17.125" style="5" customWidth="1"/>
    <col min="7" max="7" width="7" style="5" customWidth="1"/>
    <col min="8" max="8" width="3.5" style="5" bestFit="1" customWidth="1"/>
    <col min="9" max="255" width="15" style="5" customWidth="1"/>
  </cols>
  <sheetData>
    <row r="2" spans="1:255" ht="26.25" customHeight="1" x14ac:dyDescent="0.15">
      <c r="B2" s="528" t="s">
        <v>1005</v>
      </c>
      <c r="C2" s="528"/>
      <c r="D2" s="528"/>
      <c r="E2" s="528"/>
      <c r="F2" s="528"/>
    </row>
    <row r="3" spans="1:255" s="1" customFormat="1" ht="22.5" customHeight="1" x14ac:dyDescent="0.15">
      <c r="B3" s="7" t="str">
        <f>CONCATENATE(报表目录!B3,报表目录!D3)</f>
        <v>单位名称：广州市金丝带特殊儿童家长互助中心</v>
      </c>
      <c r="C3" s="7"/>
      <c r="D3" s="8" t="str">
        <f>CONCATENATE(报表目录!B5,报表目录!D5)</f>
        <v>会计期间：2016-01-01-2016-12-31</v>
      </c>
      <c r="E3" s="7"/>
      <c r="F3" s="28" t="str">
        <f>CONCATENATE(报表目录!B6,报表目录!D6)</f>
        <v>货币单位：元</v>
      </c>
    </row>
    <row r="4" spans="1:255" s="1" customFormat="1" ht="34.5" customHeight="1" x14ac:dyDescent="0.15">
      <c r="B4" s="11" t="s">
        <v>183</v>
      </c>
      <c r="C4" s="12" t="s">
        <v>1006</v>
      </c>
      <c r="D4" s="35" t="s">
        <v>1007</v>
      </c>
      <c r="E4" s="12" t="s">
        <v>1008</v>
      </c>
      <c r="F4" s="13" t="s">
        <v>1009</v>
      </c>
    </row>
    <row r="5" spans="1:255" s="1" customFormat="1" ht="30" customHeight="1" x14ac:dyDescent="0.15">
      <c r="B5" s="46">
        <v>1</v>
      </c>
      <c r="C5" s="62" t="s">
        <v>1010</v>
      </c>
      <c r="D5" s="38" t="s">
        <v>1011</v>
      </c>
      <c r="E5" s="63">
        <v>600444.37</v>
      </c>
      <c r="F5" s="64">
        <f>E5/1869927.75</f>
        <v>0.32110565234405447</v>
      </c>
    </row>
    <row r="6" spans="1:255" s="1" customFormat="1" ht="19.5" customHeight="1" x14ac:dyDescent="0.15">
      <c r="B6" s="46">
        <v>2</v>
      </c>
      <c r="C6" s="59" t="s">
        <v>1012</v>
      </c>
      <c r="D6" s="38" t="s">
        <v>1011</v>
      </c>
      <c r="E6" s="65">
        <v>447000</v>
      </c>
      <c r="F6" s="64">
        <f>E6/1869927.75</f>
        <v>0.23904666904911165</v>
      </c>
    </row>
    <row r="7" spans="1:255" s="1" customFormat="1" ht="18" customHeight="1" x14ac:dyDescent="0.15">
      <c r="B7" s="46">
        <v>3</v>
      </c>
      <c r="C7" s="59" t="s">
        <v>1013</v>
      </c>
      <c r="D7" s="38" t="s">
        <v>1011</v>
      </c>
      <c r="E7" s="63">
        <v>131646.70000000001</v>
      </c>
      <c r="F7" s="64">
        <f>E7/1869927.75</f>
        <v>7.0402024891068657E-2</v>
      </c>
    </row>
    <row r="8" spans="1:255" s="1" customFormat="1" ht="18" customHeight="1" x14ac:dyDescent="0.15">
      <c r="B8" s="46">
        <v>4</v>
      </c>
      <c r="C8" s="59" t="s">
        <v>1014</v>
      </c>
      <c r="D8" s="38" t="s">
        <v>1011</v>
      </c>
      <c r="E8" s="63">
        <v>100345.41</v>
      </c>
      <c r="F8" s="64">
        <f>E8/1869927.75</f>
        <v>5.3662720391202283E-2</v>
      </c>
    </row>
    <row r="9" spans="1:255" s="1" customFormat="1" ht="18" customHeight="1" x14ac:dyDescent="0.15">
      <c r="B9" s="46">
        <v>5</v>
      </c>
      <c r="C9" s="59" t="s">
        <v>1015</v>
      </c>
      <c r="D9" s="38" t="s">
        <v>1011</v>
      </c>
      <c r="E9" s="66">
        <v>92000</v>
      </c>
      <c r="F9" s="64">
        <f>E9/1869927.75</f>
        <v>4.9199761862456982E-2</v>
      </c>
    </row>
    <row r="10" spans="1:255" s="1" customFormat="1" ht="18" customHeight="1" x14ac:dyDescent="0.15">
      <c r="B10" s="553" t="s">
        <v>284</v>
      </c>
      <c r="C10" s="527"/>
      <c r="D10" s="60"/>
      <c r="E10" s="67">
        <f>SUM(E5:E9)</f>
        <v>1371436.48</v>
      </c>
      <c r="F10" s="64">
        <f>SUM(F5:F9)</f>
        <v>0.73341682853789392</v>
      </c>
    </row>
    <row r="11" spans="1:255" s="4" customFormat="1" ht="17.25" customHeight="1" x14ac:dyDescent="0.15">
      <c r="A11" s="24"/>
      <c r="B11" s="25" t="str">
        <f>'00关键财务指标'!$B$18</f>
        <v>报表编制人：赵景</v>
      </c>
      <c r="C11" s="26"/>
      <c r="D11" s="25" t="str">
        <f>'00关键财务指标'!$E$18</f>
        <v>财务负责人：罗志勇</v>
      </c>
      <c r="F11" s="25" t="str">
        <f>'00关键财务指标'!$H$18</f>
        <v>机构负责人：崔伟雄</v>
      </c>
    </row>
    <row r="12" spans="1:255" s="25" customFormat="1" ht="21.75" customHeight="1" x14ac:dyDescent="0.15">
      <c r="B12" s="530" t="s">
        <v>78</v>
      </c>
      <c r="C12" s="531"/>
      <c r="D12" s="531"/>
      <c r="E12" s="531"/>
      <c r="F12" s="53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row>
    <row r="13" spans="1:255" s="32" customFormat="1" ht="21.75" customHeight="1" x14ac:dyDescent="0.15">
      <c r="B13" s="68">
        <v>1</v>
      </c>
      <c r="C13" s="520" t="s">
        <v>1016</v>
      </c>
      <c r="D13" s="521"/>
      <c r="E13" s="521"/>
      <c r="F13" s="52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row>
    <row r="14" spans="1:255" s="32" customFormat="1" ht="27.75" customHeight="1" x14ac:dyDescent="0.15">
      <c r="B14" s="68">
        <v>2</v>
      </c>
      <c r="C14" s="520" t="s">
        <v>1017</v>
      </c>
      <c r="D14" s="521"/>
      <c r="E14" s="521"/>
      <c r="F14" s="52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row>
    <row r="15" spans="1:255" s="25" customFormat="1" ht="12" x14ac:dyDescent="0.15">
      <c r="B15" s="10"/>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row>
    <row r="16" spans="1:255" s="25" customFormat="1" ht="12" x14ac:dyDescent="0.15">
      <c r="B16" s="10"/>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row r="17" spans="2:255" s="25" customFormat="1" ht="12" x14ac:dyDescent="0.15">
      <c r="B17" s="10"/>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row>
    <row r="18" spans="2:255" s="25" customFormat="1" ht="12" x14ac:dyDescent="0.15">
      <c r="B18" s="10"/>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row>
    <row r="19" spans="2:255" s="25" customFormat="1" ht="12" x14ac:dyDescent="0.15">
      <c r="B19" s="10"/>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row>
    <row r="20" spans="2:255" s="25" customFormat="1" ht="12" x14ac:dyDescent="0.15">
      <c r="B20" s="10"/>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spans="2:255" s="25" customFormat="1" ht="12" x14ac:dyDescent="0.15">
      <c r="B21" s="10"/>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row>
    <row r="22" spans="2:255" s="25" customFormat="1" ht="12" x14ac:dyDescent="0.15">
      <c r="B22" s="10"/>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row>
    <row r="23" spans="2:255" s="25" customFormat="1" ht="12" x14ac:dyDescent="0.15">
      <c r="B23" s="10"/>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row>
    <row r="24" spans="2:255" s="25" customFormat="1" ht="12" x14ac:dyDescent="0.15">
      <c r="B24" s="10"/>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row>
    <row r="25" spans="2:255" s="25" customFormat="1" ht="12" x14ac:dyDescent="0.15">
      <c r="B25" s="10"/>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row>
    <row r="26" spans="2:255" s="25" customFormat="1" ht="12" x14ac:dyDescent="0.15">
      <c r="B26" s="10"/>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row>
    <row r="27" spans="2:255" s="25" customFormat="1" ht="12" x14ac:dyDescent="0.15">
      <c r="B27" s="10"/>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row>
    <row r="28" spans="2:255" s="25" customFormat="1" ht="12" x14ac:dyDescent="0.15">
      <c r="B28" s="10"/>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row>
    <row r="29" spans="2:255" s="25" customFormat="1" ht="12" x14ac:dyDescent="0.15">
      <c r="B29" s="10"/>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row>
    <row r="30" spans="2:255" s="25" customFormat="1" ht="12" x14ac:dyDescent="0.15">
      <c r="B30" s="10"/>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row>
    <row r="31" spans="2:255" s="25" customFormat="1" ht="12" x14ac:dyDescent="0.15">
      <c r="B31" s="10"/>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row>
    <row r="32" spans="2:255" s="25" customFormat="1" ht="12" x14ac:dyDescent="0.15">
      <c r="B32" s="10"/>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spans="2:255" s="25" customFormat="1" ht="12" x14ac:dyDescent="0.15">
      <c r="B33" s="10"/>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row>
    <row r="34" spans="2:255" s="25" customFormat="1" ht="12" x14ac:dyDescent="0.15">
      <c r="B34" s="10"/>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row>
    <row r="35" spans="2:255" s="25" customFormat="1" ht="12" x14ac:dyDescent="0.15">
      <c r="B35" s="10"/>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row>
    <row r="36" spans="2:255" s="25" customFormat="1" ht="12" x14ac:dyDescent="0.15">
      <c r="B36" s="10"/>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row>
    <row r="37" spans="2:255" s="25" customFormat="1" ht="12" x14ac:dyDescent="0.15">
      <c r="B37" s="10"/>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row>
    <row r="38" spans="2:255" s="25" customFormat="1" ht="12" x14ac:dyDescent="0.15">
      <c r="B38" s="10"/>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row>
    <row r="39" spans="2:255" s="25" customFormat="1" ht="12" x14ac:dyDescent="0.15">
      <c r="B39" s="10"/>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row>
    <row r="40" spans="2:255" s="25" customFormat="1" ht="12" x14ac:dyDescent="0.15">
      <c r="B40" s="10"/>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row>
    <row r="41" spans="2:255" s="25" customFormat="1" ht="12" x14ac:dyDescent="0.15">
      <c r="B41" s="10"/>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row>
    <row r="42" spans="2:255" s="25" customFormat="1" ht="12" x14ac:dyDescent="0.15">
      <c r="B42" s="10"/>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row>
    <row r="43" spans="2:255" s="25" customFormat="1" ht="12" x14ac:dyDescent="0.15">
      <c r="B43" s="10"/>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row>
    <row r="44" spans="2:255" s="25" customFormat="1" ht="12" x14ac:dyDescent="0.15">
      <c r="B44" s="10"/>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row>
    <row r="45" spans="2:255" s="25" customFormat="1" ht="12" x14ac:dyDescent="0.15">
      <c r="B45" s="10"/>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row>
    <row r="46" spans="2:255" s="25" customFormat="1" ht="12" x14ac:dyDescent="0.15">
      <c r="B46" s="10"/>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row>
    <row r="47" spans="2:255" s="25" customFormat="1" ht="12" x14ac:dyDescent="0.15">
      <c r="B47" s="10"/>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row>
    <row r="48" spans="2:255" s="25" customFormat="1" ht="12" x14ac:dyDescent="0.15">
      <c r="B48" s="10"/>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row>
  </sheetData>
  <mergeCells count="5">
    <mergeCell ref="B2:F2"/>
    <mergeCell ref="B10:C10"/>
    <mergeCell ref="B12:F12"/>
    <mergeCell ref="C13:F13"/>
    <mergeCell ref="C14:F14"/>
  </mergeCells>
  <phoneticPr fontId="62" type="noConversion"/>
  <dataValidations count="1">
    <dataValidation type="list" allowBlank="1" showInputMessage="1" showErrorMessage="1" sqref="D5:D9">
      <formula1>"是,否"</formula1>
    </dataValidation>
  </dataValidations>
  <printOptions horizontalCentered="1"/>
  <pageMargins left="0.75" right="0.75" top="0.67" bottom="0.98" header="0.51" footer="0.51"/>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2:C25"/>
  <sheetViews>
    <sheetView tabSelected="1" zoomScale="90" zoomScaleSheetLayoutView="90" workbookViewId="0">
      <selection activeCell="B2" sqref="B2"/>
    </sheetView>
  </sheetViews>
  <sheetFormatPr defaultColWidth="9" defaultRowHeight="14.25" x14ac:dyDescent="0.15"/>
  <cols>
    <col min="1" max="1" width="3.125" customWidth="1"/>
    <col min="2" max="2" width="12.375" customWidth="1"/>
    <col min="3" max="3" width="62.625" customWidth="1"/>
    <col min="4" max="4" width="2.625" customWidth="1"/>
  </cols>
  <sheetData>
    <row r="2" spans="2:3" ht="27" customHeight="1" x14ac:dyDescent="0.15">
      <c r="B2" s="355" t="s">
        <v>25</v>
      </c>
      <c r="C2" s="356" t="s">
        <v>26</v>
      </c>
    </row>
    <row r="3" spans="2:3" ht="18.75" x14ac:dyDescent="0.15">
      <c r="B3" s="372" t="s">
        <v>3</v>
      </c>
      <c r="C3" s="357" t="s">
        <v>27</v>
      </c>
    </row>
    <row r="4" spans="2:3" ht="18.75" x14ac:dyDescent="0.15">
      <c r="B4" s="373"/>
      <c r="C4" s="358" t="s">
        <v>28</v>
      </c>
    </row>
    <row r="5" spans="2:3" ht="18.75" x14ac:dyDescent="0.15">
      <c r="B5" s="374"/>
      <c r="C5" s="359" t="s">
        <v>29</v>
      </c>
    </row>
    <row r="6" spans="2:3" ht="18.75" x14ac:dyDescent="0.15">
      <c r="B6" s="372" t="s">
        <v>7</v>
      </c>
      <c r="C6" s="357" t="s">
        <v>30</v>
      </c>
    </row>
    <row r="7" spans="2:3" ht="18.75" x14ac:dyDescent="0.15">
      <c r="B7" s="373"/>
      <c r="C7" s="358" t="s">
        <v>31</v>
      </c>
    </row>
    <row r="8" spans="2:3" ht="18.75" x14ac:dyDescent="0.15">
      <c r="B8" s="373"/>
      <c r="C8" s="358" t="s">
        <v>32</v>
      </c>
    </row>
    <row r="9" spans="2:3" ht="18.75" x14ac:dyDescent="0.15">
      <c r="B9" s="372" t="s">
        <v>11</v>
      </c>
      <c r="C9" s="357" t="s">
        <v>33</v>
      </c>
    </row>
    <row r="10" spans="2:3" ht="18.75" x14ac:dyDescent="0.15">
      <c r="B10" s="373"/>
      <c r="C10" s="358" t="s">
        <v>34</v>
      </c>
    </row>
    <row r="11" spans="2:3" ht="18.75" x14ac:dyDescent="0.15">
      <c r="B11" s="373"/>
      <c r="C11" s="360" t="s">
        <v>35</v>
      </c>
    </row>
    <row r="12" spans="2:3" ht="18.75" x14ac:dyDescent="0.15">
      <c r="B12" s="374"/>
      <c r="C12" s="360" t="s">
        <v>36</v>
      </c>
    </row>
    <row r="13" spans="2:3" ht="18.75" x14ac:dyDescent="0.15">
      <c r="B13" s="375" t="s">
        <v>15</v>
      </c>
      <c r="C13" s="361" t="s">
        <v>37</v>
      </c>
    </row>
    <row r="14" spans="2:3" ht="18.75" x14ac:dyDescent="0.15">
      <c r="B14" s="376"/>
      <c r="C14" s="358" t="s">
        <v>38</v>
      </c>
    </row>
    <row r="15" spans="2:3" ht="18.75" x14ac:dyDescent="0.15">
      <c r="B15" s="376"/>
      <c r="C15" s="358" t="s">
        <v>39</v>
      </c>
    </row>
    <row r="16" spans="2:3" ht="18.75" x14ac:dyDescent="0.15">
      <c r="B16" s="377"/>
      <c r="C16" s="362" t="s">
        <v>40</v>
      </c>
    </row>
    <row r="19" spans="1:1" x14ac:dyDescent="0.15">
      <c r="A19" s="363"/>
    </row>
    <row r="20" spans="1:1" x14ac:dyDescent="0.15">
      <c r="A20" s="363"/>
    </row>
    <row r="21" spans="1:1" x14ac:dyDescent="0.15">
      <c r="A21" s="363"/>
    </row>
    <row r="24" spans="1:1" x14ac:dyDescent="0.15">
      <c r="A24" s="363"/>
    </row>
    <row r="25" spans="1:1" x14ac:dyDescent="0.15">
      <c r="A25" s="363"/>
    </row>
  </sheetData>
  <mergeCells count="4">
    <mergeCell ref="B3:B5"/>
    <mergeCell ref="B6:B8"/>
    <mergeCell ref="B9:B12"/>
    <mergeCell ref="B13:B16"/>
  </mergeCells>
  <phoneticPr fontId="62" type="noConversion"/>
  <pageMargins left="0.75" right="0.75" top="1" bottom="1" header="0.5" footer="0.5"/>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2:F14"/>
  <sheetViews>
    <sheetView zoomScaleSheetLayoutView="100" workbookViewId="0">
      <selection activeCell="J13" sqref="J13"/>
    </sheetView>
  </sheetViews>
  <sheetFormatPr defaultRowHeight="14.25" x14ac:dyDescent="0.15"/>
  <cols>
    <col min="1" max="1" width="1.625" style="33" customWidth="1"/>
    <col min="2" max="2" width="4.625" style="55" customWidth="1"/>
    <col min="3" max="3" width="37.375" style="5" customWidth="1"/>
    <col min="4" max="4" width="4.5" style="5" customWidth="1"/>
    <col min="5" max="5" width="23.5" style="5" customWidth="1"/>
    <col min="6" max="6" width="12.375" style="5" customWidth="1"/>
    <col min="7" max="16384" width="9" style="33"/>
  </cols>
  <sheetData>
    <row r="2" spans="1:6" ht="26.25" customHeight="1" x14ac:dyDescent="0.15">
      <c r="B2" s="528" t="s">
        <v>1018</v>
      </c>
      <c r="C2" s="528"/>
      <c r="D2" s="528"/>
      <c r="E2" s="528"/>
      <c r="F2" s="528"/>
    </row>
    <row r="3" spans="1:6" s="1" customFormat="1" ht="22.5" customHeight="1" x14ac:dyDescent="0.15">
      <c r="B3" s="7" t="str">
        <f>CONCATENATE(报表目录!B3,报表目录!D3)</f>
        <v>单位名称：广州市金丝带特殊儿童家长互助中心</v>
      </c>
      <c r="C3" s="7"/>
      <c r="D3" s="8" t="str">
        <f>CONCATENATE(报表目录!B5,报表目录!D5)</f>
        <v>会计期间：2016-01-01-2016-12-31</v>
      </c>
      <c r="E3" s="7"/>
      <c r="F3" s="28" t="str">
        <f>CONCATENATE(报表目录!B6,报表目录!D6)</f>
        <v>货币单位：元</v>
      </c>
    </row>
    <row r="4" spans="1:6" s="1" customFormat="1" ht="34.5" customHeight="1" x14ac:dyDescent="0.15">
      <c r="B4" s="11" t="s">
        <v>183</v>
      </c>
      <c r="C4" s="12" t="s">
        <v>1019</v>
      </c>
      <c r="D4" s="35" t="s">
        <v>1007</v>
      </c>
      <c r="E4" s="12" t="s">
        <v>1020</v>
      </c>
      <c r="F4" s="13" t="s">
        <v>1021</v>
      </c>
    </row>
    <row r="5" spans="1:6" s="1" customFormat="1" ht="18" customHeight="1" x14ac:dyDescent="0.15">
      <c r="B5" s="46">
        <v>1</v>
      </c>
      <c r="C5" s="56" t="s">
        <v>1022</v>
      </c>
      <c r="D5" s="38" t="s">
        <v>1011</v>
      </c>
      <c r="E5" s="57">
        <v>62022.02</v>
      </c>
      <c r="F5" s="58">
        <f>E5/('14重大项目收支明细表'!H17-'14重大项目收支明细表'!K17)</f>
        <v>7.5676274275513253E-2</v>
      </c>
    </row>
    <row r="6" spans="1:6" s="1" customFormat="1" ht="18" customHeight="1" x14ac:dyDescent="0.15">
      <c r="B6" s="46">
        <v>2</v>
      </c>
      <c r="C6" s="59" t="s">
        <v>1023</v>
      </c>
      <c r="D6" s="38" t="s">
        <v>1011</v>
      </c>
      <c r="E6" s="57">
        <v>56770</v>
      </c>
      <c r="F6" s="58">
        <f>E6/('14重大项目收支明细表'!H17-'14重大项目收支明细表'!K17)</f>
        <v>6.9268013047960833E-2</v>
      </c>
    </row>
    <row r="7" spans="1:6" s="1" customFormat="1" ht="18" customHeight="1" x14ac:dyDescent="0.15">
      <c r="B7" s="46">
        <v>3</v>
      </c>
      <c r="C7" s="59" t="s">
        <v>1024</v>
      </c>
      <c r="D7" s="38" t="s">
        <v>1011</v>
      </c>
      <c r="E7" s="57">
        <v>50000</v>
      </c>
      <c r="F7" s="58">
        <f>E7/('14重大项目收支明细表'!H17-'14重大项目收支明细表'!K17)</f>
        <v>6.1007585915061502E-2</v>
      </c>
    </row>
    <row r="8" spans="1:6" s="1" customFormat="1" ht="18" customHeight="1" x14ac:dyDescent="0.15">
      <c r="B8" s="46">
        <v>4</v>
      </c>
      <c r="C8" s="59" t="s">
        <v>1025</v>
      </c>
      <c r="D8" s="38" t="s">
        <v>1011</v>
      </c>
      <c r="E8" s="57">
        <v>46999.26</v>
      </c>
      <c r="F8" s="58">
        <f>E8/('14重大项目收支明细表'!H17-'14重大项目收支明细表'!K17)</f>
        <v>5.7346227847886268E-2</v>
      </c>
    </row>
    <row r="9" spans="1:6" s="1" customFormat="1" ht="18" customHeight="1" x14ac:dyDescent="0.15">
      <c r="B9" s="46">
        <v>5</v>
      </c>
      <c r="C9" s="59" t="s">
        <v>1026</v>
      </c>
      <c r="D9" s="38" t="s">
        <v>1011</v>
      </c>
      <c r="E9" s="57">
        <v>46540</v>
      </c>
      <c r="F9" s="58">
        <f>E9/('14重大项目收支明细表'!H17-'14重大项目收支明细表'!K17)</f>
        <v>5.6785860969739241E-2</v>
      </c>
    </row>
    <row r="10" spans="1:6" s="1" customFormat="1" ht="18" customHeight="1" x14ac:dyDescent="0.15">
      <c r="B10" s="553" t="s">
        <v>284</v>
      </c>
      <c r="C10" s="527"/>
      <c r="D10" s="60"/>
      <c r="E10" s="61">
        <f>SUM(E5:E9)</f>
        <v>262331.28000000003</v>
      </c>
      <c r="F10" s="58">
        <f>E10/('14重大项目收支明细表'!H17-'14重大项目收支明细表'!K17)</f>
        <v>0.32008396205616113</v>
      </c>
    </row>
    <row r="11" spans="1:6" s="4" customFormat="1" ht="17.25" customHeight="1" x14ac:dyDescent="0.15">
      <c r="A11" s="24"/>
      <c r="B11" s="25" t="str">
        <f>'00关键财务指标'!$B$18</f>
        <v>报表编制人：赵景</v>
      </c>
      <c r="C11" s="26"/>
      <c r="D11" s="25" t="str">
        <f>'00关键财务指标'!$E$18</f>
        <v>财务负责人：罗志勇</v>
      </c>
      <c r="F11" s="25" t="str">
        <f>'00关键财务指标'!$H$18</f>
        <v>机构负责人：崔伟雄</v>
      </c>
    </row>
    <row r="12" spans="1:6" s="25" customFormat="1" ht="21" customHeight="1" x14ac:dyDescent="0.15">
      <c r="B12" s="554" t="s">
        <v>78</v>
      </c>
      <c r="C12" s="554"/>
      <c r="D12" s="554"/>
      <c r="E12" s="554"/>
      <c r="F12" s="554"/>
    </row>
    <row r="13" spans="1:6" s="32" customFormat="1" ht="21" customHeight="1" x14ac:dyDescent="0.15">
      <c r="B13" s="27">
        <v>1</v>
      </c>
      <c r="C13" s="555" t="s">
        <v>1027</v>
      </c>
      <c r="D13" s="556"/>
      <c r="E13" s="556"/>
      <c r="F13" s="557"/>
    </row>
    <row r="14" spans="1:6" s="32" customFormat="1" ht="21" customHeight="1" x14ac:dyDescent="0.15">
      <c r="B14" s="27">
        <v>2</v>
      </c>
      <c r="C14" s="558" t="s">
        <v>1028</v>
      </c>
      <c r="D14" s="558"/>
      <c r="E14" s="558"/>
      <c r="F14" s="558"/>
    </row>
  </sheetData>
  <mergeCells count="5">
    <mergeCell ref="B2:F2"/>
    <mergeCell ref="B10:C10"/>
    <mergeCell ref="B12:F12"/>
    <mergeCell ref="C13:F13"/>
    <mergeCell ref="C14:F14"/>
  </mergeCells>
  <phoneticPr fontId="62" type="noConversion"/>
  <dataValidations count="2">
    <dataValidation showInputMessage="1" showErrorMessage="1" sqref="D10"/>
    <dataValidation type="list" showInputMessage="1" showErrorMessage="1" sqref="D5:D9">
      <formula1>"是,否"</formula1>
    </dataValidation>
  </dataValidations>
  <pageMargins left="0.75" right="0.75" top="0.98" bottom="0.98" header="0.51" footer="0.51"/>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2:E19"/>
  <sheetViews>
    <sheetView zoomScaleSheetLayoutView="100" workbookViewId="0">
      <pane xSplit="3" ySplit="4" topLeftCell="D5" activePane="bottomRight" state="frozen"/>
      <selection pane="topRight"/>
      <selection pane="bottomLeft"/>
      <selection pane="bottomRight" activeCell="C6" sqref="C6"/>
    </sheetView>
  </sheetViews>
  <sheetFormatPr defaultRowHeight="14.25" x14ac:dyDescent="0.15"/>
  <cols>
    <col min="1" max="1" width="1.5" style="33" customWidth="1"/>
    <col min="2" max="2" width="3.875" style="34" customWidth="1"/>
    <col min="3" max="3" width="43.125" style="34" customWidth="1"/>
    <col min="4" max="4" width="29.625" style="34" customWidth="1"/>
    <col min="5" max="5" width="13.375" style="34" customWidth="1"/>
    <col min="6" max="16384" width="9" style="33"/>
  </cols>
  <sheetData>
    <row r="2" spans="1:5" ht="33" customHeight="1" x14ac:dyDescent="0.15">
      <c r="B2" s="528" t="s">
        <v>1029</v>
      </c>
      <c r="C2" s="528"/>
      <c r="D2" s="528"/>
      <c r="E2" s="528"/>
    </row>
    <row r="3" spans="1:5" s="25" customFormat="1" ht="17.25" customHeight="1" x14ac:dyDescent="0.15">
      <c r="B3" s="7" t="str">
        <f>CONCATENATE(报表目录!B3,报表目录!D3)</f>
        <v>单位名称：广州市金丝带特殊儿童家长互助中心</v>
      </c>
      <c r="C3" s="7"/>
      <c r="D3" s="8" t="str">
        <f>CONCATENATE(报表目录!B5,报表目录!D5)</f>
        <v>会计期间：2016-01-01-2016-12-31</v>
      </c>
      <c r="E3" s="28" t="str">
        <f>CONCATENATE(报表目录!B6,报表目录!D6)</f>
        <v>货币单位：元</v>
      </c>
    </row>
    <row r="4" spans="1:5" s="1" customFormat="1" ht="24" customHeight="1" x14ac:dyDescent="0.15">
      <c r="B4" s="11" t="s">
        <v>183</v>
      </c>
      <c r="C4" s="12" t="s">
        <v>1030</v>
      </c>
      <c r="D4" s="12" t="s">
        <v>1031</v>
      </c>
      <c r="E4" s="35" t="s">
        <v>1032</v>
      </c>
    </row>
    <row r="5" spans="1:5" s="1" customFormat="1" ht="33.75" customHeight="1" x14ac:dyDescent="0.15">
      <c r="B5" s="36">
        <v>1</v>
      </c>
      <c r="C5" s="37" t="s">
        <v>1033</v>
      </c>
      <c r="D5" s="38" t="s">
        <v>1034</v>
      </c>
      <c r="E5" s="39"/>
    </row>
    <row r="6" spans="1:5" s="1" customFormat="1" ht="75.95" customHeight="1" x14ac:dyDescent="0.15">
      <c r="B6" s="40">
        <v>2</v>
      </c>
      <c r="C6" s="41" t="s">
        <v>1035</v>
      </c>
      <c r="D6" s="42" t="s">
        <v>1036</v>
      </c>
      <c r="E6" s="43"/>
    </row>
    <row r="7" spans="1:5" s="1" customFormat="1" ht="33.75" customHeight="1" x14ac:dyDescent="0.15">
      <c r="B7" s="36">
        <v>3</v>
      </c>
      <c r="C7" s="44"/>
      <c r="D7" s="42"/>
      <c r="E7" s="45"/>
    </row>
    <row r="8" spans="1:5" s="1" customFormat="1" ht="33.75" customHeight="1" x14ac:dyDescent="0.15">
      <c r="B8" s="46">
        <v>4</v>
      </c>
      <c r="C8" s="47"/>
      <c r="D8" s="48"/>
      <c r="E8" s="45"/>
    </row>
    <row r="9" spans="1:5" s="1" customFormat="1" ht="27.75" customHeight="1" x14ac:dyDescent="0.15">
      <c r="B9" s="40">
        <v>5</v>
      </c>
      <c r="C9" s="49"/>
      <c r="D9" s="50"/>
      <c r="E9" s="45"/>
    </row>
    <row r="10" spans="1:5" s="1" customFormat="1" ht="33.75" customHeight="1" x14ac:dyDescent="0.15">
      <c r="B10" s="48" t="s">
        <v>898</v>
      </c>
      <c r="C10" s="51" t="s">
        <v>898</v>
      </c>
      <c r="D10" s="48"/>
      <c r="E10" s="43"/>
    </row>
    <row r="11" spans="1:5" s="1" customFormat="1" ht="21.75" customHeight="1" x14ac:dyDescent="0.15">
      <c r="B11" s="568" t="s">
        <v>284</v>
      </c>
      <c r="C11" s="568" t="s">
        <v>284</v>
      </c>
      <c r="D11" s="52"/>
      <c r="E11" s="53">
        <f>SUM(E5:E10)</f>
        <v>0</v>
      </c>
    </row>
    <row r="12" spans="1:5" s="4" customFormat="1" ht="17.25" customHeight="1" x14ac:dyDescent="0.15">
      <c r="A12" s="24"/>
      <c r="B12" s="25" t="str">
        <f>'00关键财务指标'!$B$18</f>
        <v>报表编制人：赵景</v>
      </c>
      <c r="C12" s="26"/>
      <c r="D12" s="25" t="str">
        <f>'00关键财务指标'!$E$18</f>
        <v>财务负责人：罗志勇</v>
      </c>
      <c r="E12" s="54" t="str">
        <f>'00关键财务指标'!$H$18</f>
        <v>机构负责人：崔伟雄</v>
      </c>
    </row>
    <row r="13" spans="1:5" s="25" customFormat="1" ht="12" x14ac:dyDescent="0.15">
      <c r="B13" s="545" t="s">
        <v>78</v>
      </c>
      <c r="C13" s="569"/>
      <c r="D13" s="569"/>
      <c r="E13" s="569"/>
    </row>
    <row r="14" spans="1:5" s="32" customFormat="1" ht="18" customHeight="1" x14ac:dyDescent="0.15">
      <c r="B14" s="565">
        <v>1</v>
      </c>
      <c r="C14" s="570" t="s">
        <v>1037</v>
      </c>
      <c r="D14" s="571"/>
      <c r="E14" s="572"/>
    </row>
    <row r="15" spans="1:5" s="32" customFormat="1" ht="27.75" customHeight="1" x14ac:dyDescent="0.15">
      <c r="B15" s="566"/>
      <c r="C15" s="559" t="s">
        <v>1038</v>
      </c>
      <c r="D15" s="560"/>
      <c r="E15" s="561"/>
    </row>
    <row r="16" spans="1:5" s="32" customFormat="1" ht="17.25" customHeight="1" x14ac:dyDescent="0.15">
      <c r="B16" s="566"/>
      <c r="C16" s="559" t="s">
        <v>1039</v>
      </c>
      <c r="D16" s="560"/>
      <c r="E16" s="561"/>
    </row>
    <row r="17" spans="2:5" s="32" customFormat="1" ht="17.25" customHeight="1" x14ac:dyDescent="0.15">
      <c r="B17" s="566"/>
      <c r="C17" s="559" t="s">
        <v>1040</v>
      </c>
      <c r="D17" s="560"/>
      <c r="E17" s="561"/>
    </row>
    <row r="18" spans="2:5" s="32" customFormat="1" ht="17.25" customHeight="1" x14ac:dyDescent="0.15">
      <c r="B18" s="566"/>
      <c r="C18" s="559" t="s">
        <v>1041</v>
      </c>
      <c r="D18" s="560"/>
      <c r="E18" s="561"/>
    </row>
    <row r="19" spans="2:5" s="32" customFormat="1" ht="17.25" customHeight="1" x14ac:dyDescent="0.15">
      <c r="B19" s="567"/>
      <c r="C19" s="562" t="s">
        <v>1042</v>
      </c>
      <c r="D19" s="563"/>
      <c r="E19" s="564"/>
    </row>
  </sheetData>
  <mergeCells count="10">
    <mergeCell ref="C17:E17"/>
    <mergeCell ref="C18:E18"/>
    <mergeCell ref="C19:E19"/>
    <mergeCell ref="B14:B19"/>
    <mergeCell ref="B2:E2"/>
    <mergeCell ref="B11:C11"/>
    <mergeCell ref="B13:E13"/>
    <mergeCell ref="C14:E14"/>
    <mergeCell ref="C15:E15"/>
    <mergeCell ref="C16:E16"/>
  </mergeCells>
  <phoneticPr fontId="62" type="noConversion"/>
  <pageMargins left="0.67" right="0.23" top="0.68" bottom="1" header="0.51" footer="0.51"/>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N50"/>
  <sheetViews>
    <sheetView zoomScaleSheetLayoutView="100" workbookViewId="0">
      <selection activeCell="D29" sqref="D29"/>
    </sheetView>
  </sheetViews>
  <sheetFormatPr defaultRowHeight="14.25" x14ac:dyDescent="0.15"/>
  <cols>
    <col min="1" max="1" width="1.625" style="5" customWidth="1"/>
    <col min="2" max="2" width="4.625" style="5" customWidth="1"/>
    <col min="3" max="3" width="24" style="6" bestFit="1" customWidth="1"/>
    <col min="4" max="4" width="20.5" style="6" customWidth="1"/>
    <col min="5" max="5" width="20.375" style="6" customWidth="1"/>
    <col min="6" max="6" width="14.125" style="6" customWidth="1"/>
    <col min="7" max="7" width="16.625" style="6" customWidth="1"/>
    <col min="8" max="8" width="13.375" style="6" customWidth="1"/>
    <col min="9" max="9" width="20.125" style="6" customWidth="1"/>
    <col min="10" max="10" width="32.875" style="6" customWidth="1"/>
    <col min="11" max="14" width="9" style="5"/>
    <col min="15" max="16384" width="9" style="6"/>
  </cols>
  <sheetData>
    <row r="1" spans="1:13" x14ac:dyDescent="0.15">
      <c r="C1" s="5"/>
      <c r="D1" s="5"/>
      <c r="E1" s="5"/>
      <c r="F1" s="5"/>
      <c r="G1" s="5"/>
      <c r="H1" s="5"/>
      <c r="I1" s="5"/>
      <c r="J1" s="5"/>
    </row>
    <row r="2" spans="1:13" ht="28.5" customHeight="1" x14ac:dyDescent="0.15">
      <c r="B2" s="528" t="s">
        <v>1043</v>
      </c>
      <c r="C2" s="528"/>
      <c r="D2" s="528"/>
      <c r="E2" s="528"/>
      <c r="F2" s="528"/>
      <c r="G2" s="528"/>
      <c r="H2" s="528"/>
      <c r="I2" s="528"/>
      <c r="J2" s="528"/>
    </row>
    <row r="3" spans="1:13" s="1" customFormat="1" ht="18" customHeight="1" x14ac:dyDescent="0.15">
      <c r="B3" s="7" t="str">
        <f>CONCATENATE(报表目录!B3,报表目录!D3)</f>
        <v>单位名称：广州市金丝带特殊儿童家长互助中心</v>
      </c>
      <c r="C3" s="7"/>
      <c r="D3" s="7"/>
      <c r="E3" s="8" t="str">
        <f>CONCATENATE(报表目录!B5,报表目录!D5)</f>
        <v>会计期间：2016-01-01-2016-12-31</v>
      </c>
      <c r="F3" s="9"/>
      <c r="G3" s="7"/>
      <c r="H3" s="7"/>
      <c r="I3" s="28"/>
      <c r="J3" s="29" t="str">
        <f>CONCATENATE(报表目录!B6,报表目录!D6)</f>
        <v>货币单位：元</v>
      </c>
    </row>
    <row r="4" spans="1:13" s="2" customFormat="1" ht="31.5" customHeight="1" x14ac:dyDescent="0.15">
      <c r="A4" s="10"/>
      <c r="B4" s="11"/>
      <c r="C4" s="11" t="s">
        <v>1044</v>
      </c>
      <c r="D4" s="12" t="s">
        <v>277</v>
      </c>
      <c r="E4" s="12" t="s">
        <v>1045</v>
      </c>
      <c r="F4" s="13" t="s">
        <v>187</v>
      </c>
      <c r="G4" s="12" t="s">
        <v>1046</v>
      </c>
      <c r="H4" s="13" t="s">
        <v>187</v>
      </c>
      <c r="I4" s="13" t="s">
        <v>188</v>
      </c>
      <c r="J4" s="10"/>
      <c r="K4" s="10"/>
      <c r="L4" s="10"/>
      <c r="M4" s="10"/>
    </row>
    <row r="5" spans="1:13" s="3" customFormat="1" ht="17.25" customHeight="1" x14ac:dyDescent="0.15">
      <c r="A5" s="1"/>
      <c r="B5" s="14">
        <v>1</v>
      </c>
      <c r="C5" s="14" t="s">
        <v>191</v>
      </c>
      <c r="D5" s="15">
        <f>D6+D11</f>
        <v>246353.05000000002</v>
      </c>
      <c r="E5" s="15">
        <v>831113.9800000001</v>
      </c>
      <c r="F5" s="16">
        <f>(D5-E5)/E5</f>
        <v>-0.70358692558630764</v>
      </c>
      <c r="G5" s="15">
        <v>1380029.64</v>
      </c>
      <c r="H5" s="17">
        <f>(E5-G5)/G5</f>
        <v>-0.39775642789817167</v>
      </c>
      <c r="I5" s="30"/>
      <c r="J5" s="1"/>
      <c r="K5" s="1"/>
      <c r="L5" s="1"/>
      <c r="M5" s="1"/>
    </row>
    <row r="6" spans="1:13" s="3" customFormat="1" ht="17.25" customHeight="1" x14ac:dyDescent="0.15">
      <c r="A6" s="1"/>
      <c r="B6" s="14">
        <v>2</v>
      </c>
      <c r="C6" s="14" t="s">
        <v>1047</v>
      </c>
      <c r="D6" s="18">
        <f>'02业务活动表'!F7</f>
        <v>228478.07</v>
      </c>
      <c r="E6" s="18">
        <v>816578.82</v>
      </c>
      <c r="F6" s="16">
        <f>(D6-E6)/E6</f>
        <v>-0.7202008374402854</v>
      </c>
      <c r="G6" s="18">
        <v>1369074.67</v>
      </c>
      <c r="H6" s="17">
        <f t="shared" ref="H6:H15" si="0">(E6-G6)/G6</f>
        <v>-0.40355421227682198</v>
      </c>
      <c r="I6" s="30" t="s">
        <v>1048</v>
      </c>
      <c r="J6" s="1"/>
      <c r="K6" s="1"/>
      <c r="L6" s="1"/>
      <c r="M6" s="1"/>
    </row>
    <row r="7" spans="1:13" s="3" customFormat="1" ht="17.25" customHeight="1" x14ac:dyDescent="0.15">
      <c r="A7" s="1"/>
      <c r="B7" s="14">
        <v>3</v>
      </c>
      <c r="C7" s="14" t="s">
        <v>1049</v>
      </c>
      <c r="D7" s="18"/>
      <c r="E7" s="18"/>
      <c r="F7" s="16"/>
      <c r="G7" s="18"/>
      <c r="H7" s="17"/>
      <c r="I7" s="30"/>
      <c r="J7" s="1"/>
      <c r="K7" s="1"/>
      <c r="L7" s="1"/>
      <c r="M7" s="1"/>
    </row>
    <row r="8" spans="1:13" s="3" customFormat="1" ht="17.25" customHeight="1" x14ac:dyDescent="0.15">
      <c r="A8" s="1"/>
      <c r="B8" s="14">
        <v>4</v>
      </c>
      <c r="C8" s="14" t="s">
        <v>1050</v>
      </c>
      <c r="D8" s="18"/>
      <c r="E8" s="18"/>
      <c r="F8" s="16"/>
      <c r="G8" s="18"/>
      <c r="H8" s="17"/>
      <c r="I8" s="30"/>
      <c r="J8" s="1"/>
      <c r="K8" s="1"/>
      <c r="L8" s="1"/>
      <c r="M8" s="1"/>
    </row>
    <row r="9" spans="1:13" s="3" customFormat="1" ht="17.25" customHeight="1" x14ac:dyDescent="0.15">
      <c r="A9" s="1"/>
      <c r="B9" s="14">
        <v>5</v>
      </c>
      <c r="C9" s="19" t="s">
        <v>1051</v>
      </c>
      <c r="D9" s="18"/>
      <c r="E9" s="18"/>
      <c r="F9" s="16"/>
      <c r="G9" s="18"/>
      <c r="H9" s="17"/>
      <c r="I9" s="30"/>
      <c r="J9" s="1"/>
      <c r="K9" s="1"/>
      <c r="L9" s="1"/>
      <c r="M9" s="1"/>
    </row>
    <row r="10" spans="1:13" s="3" customFormat="1" ht="17.25" customHeight="1" x14ac:dyDescent="0.15">
      <c r="A10" s="1"/>
      <c r="B10" s="14">
        <v>6</v>
      </c>
      <c r="C10" s="14" t="s">
        <v>1052</v>
      </c>
      <c r="D10" s="18"/>
      <c r="E10" s="18"/>
      <c r="F10" s="16"/>
      <c r="G10" s="18"/>
      <c r="H10" s="17"/>
      <c r="I10" s="30"/>
      <c r="J10" s="1"/>
      <c r="K10" s="1"/>
      <c r="L10" s="1"/>
      <c r="M10" s="1"/>
    </row>
    <row r="11" spans="1:13" s="3" customFormat="1" ht="17.25" customHeight="1" x14ac:dyDescent="0.15">
      <c r="A11" s="1"/>
      <c r="B11" s="14">
        <v>7</v>
      </c>
      <c r="C11" s="19" t="s">
        <v>1053</v>
      </c>
      <c r="D11" s="18">
        <f>'02业务活动表'!F13</f>
        <v>17874.98</v>
      </c>
      <c r="E11" s="18">
        <v>14535.16</v>
      </c>
      <c r="F11" s="16">
        <f>(D11-E11)/E11</f>
        <v>0.22977524843207778</v>
      </c>
      <c r="G11" s="18">
        <v>10954.97</v>
      </c>
      <c r="H11" s="17">
        <f t="shared" si="0"/>
        <v>0.32680965808213081</v>
      </c>
      <c r="I11" s="30"/>
      <c r="J11" s="1"/>
      <c r="K11" s="1"/>
      <c r="L11" s="1"/>
      <c r="M11" s="1"/>
    </row>
    <row r="12" spans="1:13" s="3" customFormat="1" ht="17.25" customHeight="1" x14ac:dyDescent="0.15">
      <c r="A12" s="1"/>
      <c r="B12" s="14">
        <v>8</v>
      </c>
      <c r="C12" s="14" t="s">
        <v>196</v>
      </c>
      <c r="D12" s="15">
        <f>D13+D14+D15</f>
        <v>1399603.09</v>
      </c>
      <c r="E12" s="15">
        <v>1341924.7600000002</v>
      </c>
      <c r="F12" s="16">
        <f>(D12-E12)/E12</f>
        <v>4.2981791318911076E-2</v>
      </c>
      <c r="G12" s="15">
        <v>1186878.6800000002</v>
      </c>
      <c r="H12" s="17">
        <f t="shared" si="0"/>
        <v>0.13063346963145386</v>
      </c>
      <c r="I12" s="30"/>
      <c r="J12" s="1"/>
      <c r="K12" s="1"/>
      <c r="L12" s="1"/>
      <c r="M12" s="1"/>
    </row>
    <row r="13" spans="1:13" s="3" customFormat="1" ht="17.25" customHeight="1" x14ac:dyDescent="0.15">
      <c r="A13" s="1"/>
      <c r="B13" s="14">
        <v>9</v>
      </c>
      <c r="C13" s="14" t="s">
        <v>1054</v>
      </c>
      <c r="D13" s="18">
        <f>'02业务活动表'!F16</f>
        <v>1399603.09</v>
      </c>
      <c r="E13" s="18">
        <v>1105927.8700000001</v>
      </c>
      <c r="F13" s="16">
        <f>(D13-E13)/E13</f>
        <v>0.26554645014959244</v>
      </c>
      <c r="G13" s="18">
        <v>835822.25</v>
      </c>
      <c r="H13" s="17">
        <f t="shared" si="0"/>
        <v>0.32316155737658347</v>
      </c>
      <c r="I13" s="30"/>
      <c r="J13" s="1"/>
      <c r="K13" s="1"/>
      <c r="L13" s="1"/>
      <c r="M13" s="1"/>
    </row>
    <row r="14" spans="1:13" s="3" customFormat="1" ht="17.25" customHeight="1" x14ac:dyDescent="0.15">
      <c r="A14" s="1"/>
      <c r="B14" s="14">
        <v>10</v>
      </c>
      <c r="C14" s="14" t="s">
        <v>1055</v>
      </c>
      <c r="D14" s="18">
        <f>'02业务活动表'!F20</f>
        <v>0</v>
      </c>
      <c r="E14" s="18">
        <v>234873.32</v>
      </c>
      <c r="F14" s="16">
        <f>(D14-E14)/E14</f>
        <v>-1</v>
      </c>
      <c r="G14" s="18">
        <v>288405.64</v>
      </c>
      <c r="H14" s="17">
        <f t="shared" si="0"/>
        <v>-0.18561467799312109</v>
      </c>
      <c r="I14" s="31"/>
      <c r="J14" s="1"/>
      <c r="K14" s="1"/>
      <c r="L14" s="1"/>
      <c r="M14" s="1"/>
    </row>
    <row r="15" spans="1:13" s="3" customFormat="1" ht="17.25" customHeight="1" x14ac:dyDescent="0.15">
      <c r="A15" s="1"/>
      <c r="B15" s="14">
        <v>11</v>
      </c>
      <c r="C15" s="14" t="s">
        <v>1056</v>
      </c>
      <c r="D15" s="18">
        <f>'02业务活动表'!F21</f>
        <v>0</v>
      </c>
      <c r="E15" s="18">
        <v>1123.5700000000002</v>
      </c>
      <c r="F15" s="16">
        <f>(D15-E15)/E15</f>
        <v>-1</v>
      </c>
      <c r="G15" s="18">
        <v>62650.79</v>
      </c>
      <c r="H15" s="17">
        <f t="shared" si="0"/>
        <v>-0.98206614792886093</v>
      </c>
      <c r="I15" s="30" t="s">
        <v>1057</v>
      </c>
      <c r="J15" s="1"/>
      <c r="K15" s="1"/>
      <c r="L15" s="1"/>
      <c r="M15" s="1"/>
    </row>
    <row r="16" spans="1:13" s="3" customFormat="1" ht="17.25" customHeight="1" x14ac:dyDescent="0.15">
      <c r="A16" s="1"/>
      <c r="B16" s="14">
        <v>12</v>
      </c>
      <c r="C16" s="14" t="s">
        <v>1058</v>
      </c>
      <c r="D16" s="18"/>
      <c r="E16" s="18"/>
      <c r="F16" s="16"/>
      <c r="G16" s="18"/>
      <c r="H16" s="17"/>
      <c r="I16" s="30"/>
      <c r="J16" s="1"/>
      <c r="K16" s="1"/>
      <c r="L16" s="1"/>
      <c r="M16" s="1"/>
    </row>
    <row r="17" spans="1:14" s="3" customFormat="1" ht="17.25" customHeight="1" x14ac:dyDescent="0.15">
      <c r="A17" s="1"/>
      <c r="B17" s="14">
        <v>13</v>
      </c>
      <c r="C17" s="14" t="s">
        <v>1059</v>
      </c>
      <c r="D17" s="20">
        <f>'01资产负债表'!E38</f>
        <v>0</v>
      </c>
      <c r="E17" s="20">
        <v>655745.55999999994</v>
      </c>
      <c r="F17" s="16">
        <f t="shared" ref="F17:F22" si="1">(D17-E17)/E17</f>
        <v>-1</v>
      </c>
      <c r="G17" s="20">
        <v>1143416.3</v>
      </c>
      <c r="H17" s="17">
        <f t="shared" ref="H17:H22" si="2">(E17-G17)/G17</f>
        <v>-0.42650322546565067</v>
      </c>
      <c r="I17" s="30"/>
      <c r="J17" s="1"/>
      <c r="K17" s="1"/>
      <c r="L17" s="1"/>
      <c r="M17" s="1"/>
    </row>
    <row r="18" spans="1:14" s="3" customFormat="1" ht="17.25" customHeight="1" x14ac:dyDescent="0.15">
      <c r="A18" s="1"/>
      <c r="B18" s="14">
        <v>14</v>
      </c>
      <c r="C18" s="14" t="s">
        <v>1060</v>
      </c>
      <c r="D18" s="20">
        <f>'01资产负债表'!I28</f>
        <v>0</v>
      </c>
      <c r="E18" s="20">
        <v>25623.840000000004</v>
      </c>
      <c r="F18" s="16">
        <f t="shared" si="1"/>
        <v>-1</v>
      </c>
      <c r="G18" s="20">
        <v>176173.07</v>
      </c>
      <c r="H18" s="17">
        <f t="shared" si="2"/>
        <v>-0.85455302561282498</v>
      </c>
      <c r="I18" s="30" t="s">
        <v>1061</v>
      </c>
      <c r="J18" s="1"/>
      <c r="K18" s="1"/>
      <c r="L18" s="1"/>
      <c r="M18" s="1"/>
    </row>
    <row r="19" spans="1:14" s="3" customFormat="1" ht="17.25" customHeight="1" x14ac:dyDescent="0.15">
      <c r="A19" s="1"/>
      <c r="B19" s="14">
        <v>15</v>
      </c>
      <c r="C19" s="14" t="s">
        <v>1062</v>
      </c>
      <c r="D19" s="21">
        <f>'01资产负债表'!I34</f>
        <v>0</v>
      </c>
      <c r="E19" s="21">
        <v>630121.72</v>
      </c>
      <c r="F19" s="16">
        <f t="shared" si="1"/>
        <v>-1</v>
      </c>
      <c r="G19" s="21">
        <v>967243.23</v>
      </c>
      <c r="H19" s="17">
        <f t="shared" si="2"/>
        <v>-0.34853850566625316</v>
      </c>
      <c r="I19" s="31"/>
      <c r="J19" s="1"/>
      <c r="K19" s="1"/>
      <c r="L19" s="1"/>
      <c r="M19" s="1"/>
    </row>
    <row r="20" spans="1:14" s="3" customFormat="1" ht="17.25" customHeight="1" x14ac:dyDescent="0.15">
      <c r="A20" s="1"/>
      <c r="B20" s="14">
        <v>16</v>
      </c>
      <c r="C20" s="14" t="s">
        <v>325</v>
      </c>
      <c r="D20" s="22">
        <f>'03现金流量表'!D19</f>
        <v>0</v>
      </c>
      <c r="E20" s="22">
        <v>-385920.46999999974</v>
      </c>
      <c r="F20" s="16">
        <f t="shared" si="1"/>
        <v>-1</v>
      </c>
      <c r="G20" s="22">
        <v>381850.69999999995</v>
      </c>
      <c r="H20" s="17">
        <f t="shared" si="2"/>
        <v>-2.010658013721069</v>
      </c>
      <c r="I20" s="30"/>
      <c r="J20" s="1"/>
      <c r="K20" s="1"/>
      <c r="L20" s="1"/>
      <c r="M20" s="1"/>
    </row>
    <row r="21" spans="1:14" s="3" customFormat="1" ht="17.25" customHeight="1" x14ac:dyDescent="0.15">
      <c r="A21" s="1"/>
      <c r="B21" s="14">
        <v>17</v>
      </c>
      <c r="C21" s="14" t="s">
        <v>201</v>
      </c>
      <c r="D21" s="22">
        <f>'00关键财务指标'!D14</f>
        <v>893366.36</v>
      </c>
      <c r="E21" s="22">
        <v>780395.3</v>
      </c>
      <c r="F21" s="16">
        <f t="shared" si="1"/>
        <v>0.14476132800902303</v>
      </c>
      <c r="G21" s="22">
        <v>460669.98</v>
      </c>
      <c r="H21" s="17">
        <f t="shared" si="2"/>
        <v>0.69404418321332784</v>
      </c>
      <c r="I21" s="31" t="s">
        <v>1063</v>
      </c>
      <c r="J21" s="1"/>
      <c r="K21" s="1"/>
      <c r="L21" s="1"/>
      <c r="M21" s="1"/>
    </row>
    <row r="22" spans="1:14" s="3" customFormat="1" ht="17.25" customHeight="1" x14ac:dyDescent="0.15">
      <c r="A22" s="1"/>
      <c r="B22" s="14">
        <v>18</v>
      </c>
      <c r="C22" s="14" t="s">
        <v>202</v>
      </c>
      <c r="D22" s="23">
        <f>'00关键财务指标'!D15:E15</f>
        <v>16</v>
      </c>
      <c r="E22" s="23">
        <v>13</v>
      </c>
      <c r="F22" s="16">
        <f t="shared" si="1"/>
        <v>0.23076923076923078</v>
      </c>
      <c r="G22" s="23">
        <v>7</v>
      </c>
      <c r="H22" s="17">
        <f t="shared" si="2"/>
        <v>0.8571428571428571</v>
      </c>
      <c r="I22" s="30"/>
      <c r="J22" s="1"/>
      <c r="K22" s="1"/>
      <c r="L22" s="1"/>
      <c r="M22" s="1"/>
    </row>
    <row r="23" spans="1:14" s="4" customFormat="1" ht="17.25" customHeight="1" x14ac:dyDescent="0.15">
      <c r="A23" s="24"/>
      <c r="B23" s="25" t="str">
        <f>'00关键财务指标'!$B$18</f>
        <v>报表编制人：赵景</v>
      </c>
      <c r="C23" s="26"/>
      <c r="D23" s="25"/>
      <c r="E23" s="25" t="str">
        <f>'00关键财务指标'!$E$18</f>
        <v>财务负责人：罗志勇</v>
      </c>
      <c r="F23" s="25"/>
      <c r="G23" s="25"/>
      <c r="H23" s="25"/>
      <c r="I23" s="25" t="str">
        <f>'00关键财务指标'!$H$18</f>
        <v>机构负责人：崔伟雄</v>
      </c>
      <c r="J23" s="25"/>
    </row>
    <row r="24" spans="1:14" s="1" customFormat="1" ht="18" customHeight="1" x14ac:dyDescent="0.15">
      <c r="B24" s="573" t="s">
        <v>78</v>
      </c>
      <c r="C24" s="574"/>
      <c r="D24" s="574"/>
      <c r="E24" s="574"/>
      <c r="F24" s="574"/>
      <c r="G24" s="574"/>
      <c r="H24" s="574"/>
      <c r="I24" s="574"/>
      <c r="J24" s="575"/>
    </row>
    <row r="25" spans="1:14" s="1" customFormat="1" ht="22.5" customHeight="1" x14ac:dyDescent="0.15">
      <c r="B25" s="27">
        <v>1</v>
      </c>
      <c r="C25" s="555" t="s">
        <v>1064</v>
      </c>
      <c r="D25" s="556"/>
      <c r="E25" s="556"/>
      <c r="F25" s="556"/>
      <c r="G25" s="556"/>
      <c r="H25" s="556"/>
      <c r="I25" s="556"/>
      <c r="J25" s="557"/>
    </row>
    <row r="26" spans="1:14" s="1" customFormat="1" ht="22.5" customHeight="1" x14ac:dyDescent="0.15">
      <c r="B26" s="27">
        <v>2</v>
      </c>
      <c r="C26" s="555" t="s">
        <v>1065</v>
      </c>
      <c r="D26" s="556"/>
      <c r="E26" s="556"/>
      <c r="F26" s="556"/>
      <c r="G26" s="556"/>
      <c r="H26" s="556"/>
      <c r="I26" s="556"/>
      <c r="J26" s="557"/>
    </row>
    <row r="27" spans="1:14" s="1" customFormat="1" ht="12" x14ac:dyDescent="0.15"/>
    <row r="28" spans="1:14" s="1" customFormat="1" ht="12" x14ac:dyDescent="0.15"/>
    <row r="29" spans="1:14" s="1" customFormat="1" ht="12" x14ac:dyDescent="0.15"/>
    <row r="30" spans="1:14" s="1" customFormat="1" ht="12" x14ac:dyDescent="0.15"/>
    <row r="31" spans="1:14" s="1" customFormat="1" ht="12" x14ac:dyDescent="0.15"/>
    <row r="32" spans="1:14" s="3" customFormat="1" ht="12" x14ac:dyDescent="0.15">
      <c r="A32" s="1"/>
      <c r="B32" s="1"/>
      <c r="K32" s="1"/>
      <c r="L32" s="1"/>
      <c r="M32" s="1"/>
      <c r="N32" s="1"/>
    </row>
    <row r="33" spans="1:14" s="3" customFormat="1" ht="12" x14ac:dyDescent="0.15">
      <c r="A33" s="1"/>
      <c r="B33" s="1"/>
      <c r="K33" s="1"/>
      <c r="L33" s="1"/>
      <c r="M33" s="1"/>
      <c r="N33" s="1"/>
    </row>
    <row r="34" spans="1:14" s="3" customFormat="1" ht="12" x14ac:dyDescent="0.15">
      <c r="A34" s="1"/>
      <c r="B34" s="1"/>
      <c r="K34" s="1"/>
      <c r="L34" s="1"/>
      <c r="M34" s="1"/>
      <c r="N34" s="1"/>
    </row>
    <row r="35" spans="1:14" s="3" customFormat="1" ht="12" x14ac:dyDescent="0.15">
      <c r="A35" s="1"/>
      <c r="B35" s="1"/>
      <c r="K35" s="1"/>
      <c r="L35" s="1"/>
      <c r="M35" s="1"/>
      <c r="N35" s="1"/>
    </row>
    <row r="36" spans="1:14" s="3" customFormat="1" ht="12" x14ac:dyDescent="0.15">
      <c r="A36" s="1"/>
      <c r="B36" s="1"/>
      <c r="K36" s="1"/>
      <c r="L36" s="1"/>
      <c r="M36" s="1"/>
      <c r="N36" s="1"/>
    </row>
    <row r="37" spans="1:14" s="3" customFormat="1" ht="12" x14ac:dyDescent="0.15">
      <c r="A37" s="1"/>
      <c r="B37" s="1"/>
      <c r="K37" s="1"/>
      <c r="L37" s="1"/>
      <c r="M37" s="1"/>
      <c r="N37" s="1"/>
    </row>
    <row r="38" spans="1:14" s="3" customFormat="1" ht="12" x14ac:dyDescent="0.15">
      <c r="A38" s="1"/>
      <c r="B38" s="1"/>
      <c r="K38" s="1"/>
      <c r="L38" s="1"/>
      <c r="M38" s="1"/>
      <c r="N38" s="1"/>
    </row>
    <row r="39" spans="1:14" s="3" customFormat="1" ht="12" x14ac:dyDescent="0.15">
      <c r="A39" s="1"/>
      <c r="B39" s="1"/>
      <c r="K39" s="1"/>
      <c r="L39" s="1"/>
      <c r="M39" s="1"/>
      <c r="N39" s="1"/>
    </row>
    <row r="40" spans="1:14" s="3" customFormat="1" ht="12" x14ac:dyDescent="0.15">
      <c r="A40" s="1"/>
      <c r="B40" s="1"/>
      <c r="K40" s="1"/>
      <c r="L40" s="1"/>
      <c r="M40" s="1"/>
      <c r="N40" s="1"/>
    </row>
    <row r="41" spans="1:14" s="3" customFormat="1" ht="12" x14ac:dyDescent="0.15">
      <c r="A41" s="1"/>
      <c r="B41" s="1"/>
      <c r="K41" s="1"/>
      <c r="L41" s="1"/>
      <c r="M41" s="1"/>
      <c r="N41" s="1"/>
    </row>
    <row r="42" spans="1:14" s="3" customFormat="1" ht="12" x14ac:dyDescent="0.15">
      <c r="A42" s="1"/>
      <c r="B42" s="1"/>
      <c r="K42" s="1"/>
      <c r="L42" s="1"/>
      <c r="M42" s="1"/>
      <c r="N42" s="1"/>
    </row>
    <row r="43" spans="1:14" s="3" customFormat="1" ht="12" x14ac:dyDescent="0.15">
      <c r="A43" s="1"/>
      <c r="B43" s="1"/>
      <c r="K43" s="1"/>
      <c r="L43" s="1"/>
      <c r="M43" s="1"/>
      <c r="N43" s="1"/>
    </row>
    <row r="44" spans="1:14" s="3" customFormat="1" ht="12" x14ac:dyDescent="0.15">
      <c r="A44" s="1"/>
      <c r="B44" s="1"/>
      <c r="K44" s="1"/>
      <c r="L44" s="1"/>
      <c r="M44" s="1"/>
      <c r="N44" s="1"/>
    </row>
    <row r="45" spans="1:14" s="3" customFormat="1" ht="12" x14ac:dyDescent="0.15">
      <c r="A45" s="1"/>
      <c r="B45" s="1"/>
      <c r="K45" s="1"/>
      <c r="L45" s="1"/>
      <c r="M45" s="1"/>
      <c r="N45" s="1"/>
    </row>
    <row r="46" spans="1:14" s="3" customFormat="1" ht="12" x14ac:dyDescent="0.15">
      <c r="A46" s="1"/>
      <c r="B46" s="1"/>
      <c r="K46" s="1"/>
      <c r="L46" s="1"/>
      <c r="M46" s="1"/>
      <c r="N46" s="1"/>
    </row>
    <row r="47" spans="1:14" s="3" customFormat="1" ht="12" x14ac:dyDescent="0.15">
      <c r="A47" s="1"/>
      <c r="B47" s="1"/>
      <c r="K47" s="1"/>
      <c r="L47" s="1"/>
      <c r="M47" s="1"/>
      <c r="N47" s="1"/>
    </row>
    <row r="48" spans="1:14" s="3" customFormat="1" ht="12" x14ac:dyDescent="0.15">
      <c r="A48" s="1"/>
      <c r="B48" s="1"/>
      <c r="K48" s="1"/>
      <c r="L48" s="1"/>
      <c r="M48" s="1"/>
      <c r="N48" s="1"/>
    </row>
    <row r="49" spans="1:14" s="3" customFormat="1" ht="12" x14ac:dyDescent="0.15">
      <c r="A49" s="1"/>
      <c r="B49" s="1"/>
      <c r="K49" s="1"/>
      <c r="L49" s="1"/>
      <c r="M49" s="1"/>
      <c r="N49" s="1"/>
    </row>
    <row r="50" spans="1:14" s="3" customFormat="1" ht="12" x14ac:dyDescent="0.15">
      <c r="A50" s="1"/>
      <c r="B50" s="1"/>
      <c r="K50" s="1"/>
      <c r="L50" s="1"/>
      <c r="M50" s="1"/>
      <c r="N50" s="1"/>
    </row>
  </sheetData>
  <mergeCells count="4">
    <mergeCell ref="B2:J2"/>
    <mergeCell ref="B24:J24"/>
    <mergeCell ref="C25:J25"/>
    <mergeCell ref="C26:J26"/>
  </mergeCells>
  <phoneticPr fontId="62" type="noConversion"/>
  <printOptions horizontalCentered="1"/>
  <pageMargins left="0.71" right="0.55000000000000004" top="0.53" bottom="1" header="0.31" footer="0.3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K29"/>
  <sheetViews>
    <sheetView topLeftCell="A3" zoomScaleSheetLayoutView="100" workbookViewId="0">
      <selection activeCell="M16" sqref="M16"/>
    </sheetView>
  </sheetViews>
  <sheetFormatPr defaultRowHeight="22.5" x14ac:dyDescent="0.15"/>
  <cols>
    <col min="1" max="1" width="3" style="344" customWidth="1"/>
    <col min="2" max="10" width="9" style="344"/>
    <col min="11" max="11" width="2.875" style="344" customWidth="1"/>
    <col min="12" max="16384" width="9" style="344"/>
  </cols>
  <sheetData>
    <row r="1" spans="2:11" ht="14.25" customHeight="1" x14ac:dyDescent="0.15"/>
    <row r="2" spans="2:11" x14ac:dyDescent="0.15">
      <c r="B2" s="345"/>
      <c r="C2" s="346"/>
      <c r="D2" s="347"/>
      <c r="E2" s="347"/>
      <c r="F2" s="347"/>
      <c r="G2" s="347"/>
      <c r="H2" s="347"/>
      <c r="I2" s="347"/>
      <c r="J2" s="351"/>
      <c r="K2" s="352"/>
    </row>
    <row r="3" spans="2:11" x14ac:dyDescent="0.15">
      <c r="B3" s="348"/>
      <c r="J3" s="353"/>
    </row>
    <row r="4" spans="2:11" x14ac:dyDescent="0.15">
      <c r="B4" s="348"/>
      <c r="J4" s="353"/>
    </row>
    <row r="5" spans="2:11" x14ac:dyDescent="0.15">
      <c r="B5" s="348"/>
      <c r="J5" s="353"/>
    </row>
    <row r="6" spans="2:11" ht="50.25" customHeight="1" x14ac:dyDescent="0.15">
      <c r="B6" s="378" t="s">
        <v>41</v>
      </c>
      <c r="C6" s="379"/>
      <c r="D6" s="379"/>
      <c r="E6" s="379"/>
      <c r="F6" s="379"/>
      <c r="G6" s="379"/>
      <c r="H6" s="379"/>
      <c r="I6" s="379"/>
      <c r="J6" s="380"/>
    </row>
    <row r="7" spans="2:11" x14ac:dyDescent="0.15">
      <c r="B7" s="348"/>
      <c r="J7" s="353"/>
    </row>
    <row r="8" spans="2:11" ht="36.75" customHeight="1" x14ac:dyDescent="0.15">
      <c r="B8" s="381" t="s">
        <v>42</v>
      </c>
      <c r="C8" s="382"/>
      <c r="D8" s="382"/>
      <c r="E8" s="382"/>
      <c r="F8" s="382"/>
      <c r="G8" s="382"/>
      <c r="H8" s="382"/>
      <c r="I8" s="382"/>
      <c r="J8" s="383"/>
    </row>
    <row r="9" spans="2:11" ht="40.5" customHeight="1" x14ac:dyDescent="0.15">
      <c r="B9" s="381" t="s">
        <v>43</v>
      </c>
      <c r="C9" s="382"/>
      <c r="D9" s="382"/>
      <c r="E9" s="382"/>
      <c r="F9" s="382"/>
      <c r="G9" s="382"/>
      <c r="H9" s="382"/>
      <c r="I9" s="382"/>
      <c r="J9" s="383"/>
    </row>
    <row r="10" spans="2:11" x14ac:dyDescent="0.15">
      <c r="B10" s="348"/>
      <c r="J10" s="353"/>
    </row>
    <row r="11" spans="2:11" x14ac:dyDescent="0.15">
      <c r="B11" s="348"/>
      <c r="J11" s="353"/>
    </row>
    <row r="12" spans="2:11" x14ac:dyDescent="0.15">
      <c r="B12" s="348"/>
      <c r="J12" s="353"/>
    </row>
    <row r="13" spans="2:11" x14ac:dyDescent="0.15">
      <c r="B13" s="348"/>
      <c r="J13" s="353"/>
    </row>
    <row r="14" spans="2:11" x14ac:dyDescent="0.15">
      <c r="B14" s="348"/>
      <c r="J14" s="353"/>
    </row>
    <row r="15" spans="2:11" x14ac:dyDescent="0.15">
      <c r="B15" s="348"/>
      <c r="J15" s="353"/>
    </row>
    <row r="16" spans="2:11" x14ac:dyDescent="0.15">
      <c r="B16" s="348"/>
      <c r="J16" s="353"/>
    </row>
    <row r="17" spans="2:10" x14ac:dyDescent="0.15">
      <c r="B17" s="348"/>
      <c r="J17" s="353"/>
    </row>
    <row r="18" spans="2:10" x14ac:dyDescent="0.15">
      <c r="B18" s="348"/>
      <c r="J18" s="353"/>
    </row>
    <row r="19" spans="2:10" x14ac:dyDescent="0.15">
      <c r="B19" s="348"/>
      <c r="J19" s="353"/>
    </row>
    <row r="20" spans="2:10" x14ac:dyDescent="0.15">
      <c r="B20" s="348"/>
      <c r="J20" s="353"/>
    </row>
    <row r="21" spans="2:10" x14ac:dyDescent="0.15">
      <c r="B21" s="348"/>
      <c r="J21" s="353"/>
    </row>
    <row r="22" spans="2:10" x14ac:dyDescent="0.15">
      <c r="B22" s="348"/>
      <c r="J22" s="353"/>
    </row>
    <row r="23" spans="2:10" x14ac:dyDescent="0.15">
      <c r="B23" s="348"/>
      <c r="J23" s="353"/>
    </row>
    <row r="24" spans="2:10" x14ac:dyDescent="0.15">
      <c r="B24" s="348"/>
      <c r="J24" s="353"/>
    </row>
    <row r="25" spans="2:10" x14ac:dyDescent="0.15">
      <c r="B25" s="348"/>
      <c r="J25" s="353"/>
    </row>
    <row r="26" spans="2:10" x14ac:dyDescent="0.15">
      <c r="B26" s="348"/>
      <c r="J26" s="353"/>
    </row>
    <row r="27" spans="2:10" x14ac:dyDescent="0.15">
      <c r="B27" s="348"/>
      <c r="J27" s="353"/>
    </row>
    <row r="28" spans="2:10" x14ac:dyDescent="0.15">
      <c r="B28" s="348"/>
      <c r="J28" s="353"/>
    </row>
    <row r="29" spans="2:10" x14ac:dyDescent="0.15">
      <c r="B29" s="349"/>
      <c r="C29" s="350"/>
      <c r="D29" s="350"/>
      <c r="E29" s="350"/>
      <c r="F29" s="350"/>
      <c r="G29" s="350"/>
      <c r="H29" s="350"/>
      <c r="I29" s="350"/>
      <c r="J29" s="354"/>
    </row>
  </sheetData>
  <mergeCells count="3">
    <mergeCell ref="B6:J6"/>
    <mergeCell ref="B8:J8"/>
    <mergeCell ref="B9:J9"/>
  </mergeCells>
  <phoneticPr fontId="62" type="noConversion"/>
  <pageMargins left="0.56000000000000005" right="0.18" top="1" bottom="0.55000000000000004" header="0.28999999999999998" footer="0.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
  <sheetViews>
    <sheetView topLeftCell="A8" workbookViewId="0">
      <selection activeCell="A9" sqref="A9"/>
    </sheetView>
  </sheetViews>
  <sheetFormatPr defaultRowHeight="14.25" x14ac:dyDescent="0.15"/>
  <cols>
    <col min="1" max="16384" width="9" style="343"/>
  </cols>
  <sheetData/>
  <phoneticPr fontId="62" type="noConversion"/>
  <printOptions horizontalCentered="1" verticalCentered="1"/>
  <pageMargins left="0.71" right="0.71" top="1" bottom="1" header="0.31" footer="0.31"/>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E23"/>
  <sheetViews>
    <sheetView zoomScaleSheetLayoutView="100" workbookViewId="0">
      <pane xSplit="2" ySplit="2" topLeftCell="C3" activePane="bottomRight" state="frozen"/>
      <selection pane="topRight"/>
      <selection pane="bottomLeft"/>
      <selection pane="bottomRight" activeCell="F19" sqref="F19"/>
    </sheetView>
  </sheetViews>
  <sheetFormatPr defaultRowHeight="14.25" x14ac:dyDescent="0.15"/>
  <cols>
    <col min="1" max="1" width="2" style="5" customWidth="1"/>
    <col min="2" max="2" width="18.125" style="5" customWidth="1"/>
    <col min="3" max="3" width="55.125" style="5" customWidth="1"/>
    <col min="4" max="4" width="3" style="5" customWidth="1"/>
    <col min="5" max="5" width="15.125" style="5" bestFit="1" customWidth="1"/>
    <col min="6" max="6" width="9" style="5"/>
    <col min="7" max="7" width="8.625" style="5" customWidth="1"/>
    <col min="8" max="16384" width="9" style="5"/>
  </cols>
  <sheetData>
    <row r="1" spans="2:5" ht="13.5" customHeight="1" x14ac:dyDescent="0.15"/>
    <row r="2" spans="2:5" ht="37.5" customHeight="1" x14ac:dyDescent="0.15">
      <c r="B2" s="384" t="s">
        <v>44</v>
      </c>
      <c r="C2" s="385"/>
      <c r="D2" s="326"/>
      <c r="E2" s="326"/>
    </row>
    <row r="3" spans="2:5" s="325" customFormat="1" ht="16.5" customHeight="1" x14ac:dyDescent="0.15">
      <c r="B3" s="327" t="s">
        <v>45</v>
      </c>
      <c r="C3" s="328" t="s">
        <v>41</v>
      </c>
    </row>
    <row r="4" spans="2:5" s="325" customFormat="1" ht="16.5" customHeight="1" x14ac:dyDescent="0.15">
      <c r="B4" s="329" t="s">
        <v>46</v>
      </c>
      <c r="C4" s="330" t="s">
        <v>47</v>
      </c>
    </row>
    <row r="5" spans="2:5" s="325" customFormat="1" ht="27" x14ac:dyDescent="0.15">
      <c r="B5" s="331" t="s">
        <v>48</v>
      </c>
      <c r="C5" s="332" t="s">
        <v>49</v>
      </c>
    </row>
    <row r="6" spans="2:5" s="325" customFormat="1" ht="16.5" customHeight="1" x14ac:dyDescent="0.15">
      <c r="B6" s="333" t="s">
        <v>50</v>
      </c>
      <c r="C6" s="332" t="s">
        <v>51</v>
      </c>
    </row>
    <row r="7" spans="2:5" s="325" customFormat="1" ht="16.5" customHeight="1" x14ac:dyDescent="0.15">
      <c r="B7" s="333" t="s">
        <v>52</v>
      </c>
      <c r="C7" s="332" t="s">
        <v>53</v>
      </c>
    </row>
    <row r="8" spans="2:5" s="325" customFormat="1" ht="16.5" customHeight="1" x14ac:dyDescent="0.15">
      <c r="B8" s="333" t="s">
        <v>54</v>
      </c>
      <c r="C8" s="332" t="s">
        <v>55</v>
      </c>
    </row>
    <row r="9" spans="2:5" s="325" customFormat="1" ht="16.5" customHeight="1" x14ac:dyDescent="0.15">
      <c r="B9" s="333" t="s">
        <v>56</v>
      </c>
      <c r="C9" s="332" t="s">
        <v>57</v>
      </c>
    </row>
    <row r="10" spans="2:5" s="325" customFormat="1" ht="33" customHeight="1" x14ac:dyDescent="0.15">
      <c r="B10" s="333" t="s">
        <v>58</v>
      </c>
      <c r="C10" s="334" t="s">
        <v>59</v>
      </c>
    </row>
    <row r="11" spans="2:5" s="325" customFormat="1" ht="16.5" customHeight="1" x14ac:dyDescent="0.15">
      <c r="B11" s="333" t="s">
        <v>60</v>
      </c>
      <c r="C11" s="332" t="s">
        <v>61</v>
      </c>
    </row>
    <row r="12" spans="2:5" s="325" customFormat="1" ht="16.5" customHeight="1" x14ac:dyDescent="0.15">
      <c r="B12" s="333" t="s">
        <v>62</v>
      </c>
      <c r="C12" s="332" t="s">
        <v>63</v>
      </c>
    </row>
    <row r="13" spans="2:5" s="325" customFormat="1" ht="16.5" customHeight="1" x14ac:dyDescent="0.15">
      <c r="B13" s="333" t="s">
        <v>64</v>
      </c>
      <c r="C13" s="332" t="s">
        <v>65</v>
      </c>
    </row>
    <row r="14" spans="2:5" s="325" customFormat="1" ht="16.5" customHeight="1" x14ac:dyDescent="0.15">
      <c r="B14" s="333" t="s">
        <v>66</v>
      </c>
      <c r="C14" s="332" t="s">
        <v>67</v>
      </c>
    </row>
    <row r="15" spans="2:5" s="325" customFormat="1" ht="16.5" customHeight="1" x14ac:dyDescent="0.15">
      <c r="B15" s="333" t="s">
        <v>68</v>
      </c>
      <c r="C15" s="335" t="s">
        <v>69</v>
      </c>
    </row>
    <row r="16" spans="2:5" s="325" customFormat="1" ht="16.5" customHeight="1" x14ac:dyDescent="0.15">
      <c r="B16" s="333" t="s">
        <v>70</v>
      </c>
      <c r="C16" s="335" t="s">
        <v>71</v>
      </c>
    </row>
    <row r="17" spans="2:3" s="325" customFormat="1" ht="16.5" customHeight="1" x14ac:dyDescent="0.15">
      <c r="B17" s="333" t="s">
        <v>72</v>
      </c>
      <c r="C17" s="332" t="s">
        <v>73</v>
      </c>
    </row>
    <row r="18" spans="2:3" s="325" customFormat="1" ht="16.5" customHeight="1" x14ac:dyDescent="0.15">
      <c r="B18" s="333" t="s">
        <v>74</v>
      </c>
      <c r="C18" s="332" t="s">
        <v>75</v>
      </c>
    </row>
    <row r="19" spans="2:3" s="325" customFormat="1" ht="16.5" customHeight="1" x14ac:dyDescent="0.15">
      <c r="B19" s="336" t="s">
        <v>76</v>
      </c>
      <c r="C19" s="337" t="s">
        <v>77</v>
      </c>
    </row>
    <row r="21" spans="2:3" x14ac:dyDescent="0.15">
      <c r="B21" s="338" t="s">
        <v>78</v>
      </c>
      <c r="C21" s="339"/>
    </row>
    <row r="22" spans="2:3" ht="18.75" customHeight="1" x14ac:dyDescent="0.15">
      <c r="B22" s="340">
        <v>1</v>
      </c>
      <c r="C22" s="341" t="s">
        <v>79</v>
      </c>
    </row>
    <row r="23" spans="2:3" ht="30" customHeight="1" x14ac:dyDescent="0.15">
      <c r="B23" s="340">
        <v>2</v>
      </c>
      <c r="C23" s="342" t="s">
        <v>80</v>
      </c>
    </row>
  </sheetData>
  <mergeCells count="1">
    <mergeCell ref="B2:C2"/>
  </mergeCells>
  <phoneticPr fontId="62" type="noConversion"/>
  <hyperlinks>
    <hyperlink ref="C16" r:id="rId1"/>
    <hyperlink ref="C15" r:id="rId2"/>
  </hyperlinks>
  <printOptions horizontalCentered="1"/>
  <pageMargins left="0.83" right="0.71" top="1" bottom="1" header="0.31" footer="0.31"/>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G20"/>
  <sheetViews>
    <sheetView showGridLines="0" zoomScale="110" workbookViewId="0">
      <pane xSplit="4" ySplit="7" topLeftCell="E8" activePane="bottomRight" state="frozen"/>
      <selection pane="topRight"/>
      <selection pane="bottomLeft"/>
      <selection pane="bottomRight" activeCell="C27" sqref="C27:G27"/>
    </sheetView>
  </sheetViews>
  <sheetFormatPr defaultRowHeight="14.25" x14ac:dyDescent="0.15"/>
  <cols>
    <col min="1" max="1" width="1.625" style="298" customWidth="1"/>
    <col min="2" max="2" width="4.375" style="299" customWidth="1"/>
    <col min="3" max="3" width="4.125" style="298" customWidth="1"/>
    <col min="4" max="4" width="23.125" style="298" customWidth="1"/>
    <col min="5" max="6" width="11.125" style="298" customWidth="1"/>
    <col min="7" max="7" width="15.125" style="298" bestFit="1" customWidth="1"/>
    <col min="8" max="8" width="9" style="298"/>
    <col min="9" max="9" width="8.625" style="298" customWidth="1"/>
    <col min="10" max="16384" width="9" style="298"/>
  </cols>
  <sheetData>
    <row r="1" spans="2:7" ht="9.75" customHeight="1" x14ac:dyDescent="0.15"/>
    <row r="2" spans="2:7" ht="43.5" customHeight="1" x14ac:dyDescent="0.15">
      <c r="B2" s="391" t="s">
        <v>81</v>
      </c>
      <c r="C2" s="392"/>
      <c r="D2" s="392"/>
      <c r="E2" s="392"/>
      <c r="F2" s="393"/>
      <c r="G2" s="300"/>
    </row>
    <row r="3" spans="2:7" s="295" customFormat="1" ht="17.25" customHeight="1" x14ac:dyDescent="0.15">
      <c r="B3" s="394" t="s">
        <v>82</v>
      </c>
      <c r="C3" s="395"/>
      <c r="D3" s="396" t="str">
        <f>机构基本情况!C3</f>
        <v>广州市金丝带特殊儿童家长互助中心</v>
      </c>
      <c r="E3" s="397"/>
      <c r="F3" s="398"/>
      <c r="G3" s="301"/>
    </row>
    <row r="4" spans="2:7" s="295" customFormat="1" ht="17.25" customHeight="1" x14ac:dyDescent="0.15">
      <c r="B4" s="399" t="s">
        <v>83</v>
      </c>
      <c r="C4" s="400"/>
      <c r="D4" s="388" t="s">
        <v>84</v>
      </c>
      <c r="E4" s="389"/>
      <c r="F4" s="390"/>
      <c r="G4" s="302"/>
    </row>
    <row r="5" spans="2:7" s="295" customFormat="1" ht="17.25" customHeight="1" x14ac:dyDescent="0.15">
      <c r="B5" s="386" t="s">
        <v>85</v>
      </c>
      <c r="C5" s="387"/>
      <c r="D5" s="388" t="s">
        <v>86</v>
      </c>
      <c r="E5" s="389"/>
      <c r="F5" s="390"/>
      <c r="G5" s="301"/>
    </row>
    <row r="6" spans="2:7" s="295" customFormat="1" ht="17.25" customHeight="1" x14ac:dyDescent="0.15">
      <c r="B6" s="401" t="s">
        <v>87</v>
      </c>
      <c r="C6" s="402"/>
      <c r="D6" s="403" t="s">
        <v>88</v>
      </c>
      <c r="E6" s="404"/>
      <c r="F6" s="405"/>
      <c r="G6" s="301"/>
    </row>
    <row r="7" spans="2:7" s="296" customFormat="1" ht="17.25" customHeight="1" x14ac:dyDescent="0.15">
      <c r="B7" s="303" t="s">
        <v>89</v>
      </c>
      <c r="C7" s="406" t="s">
        <v>90</v>
      </c>
      <c r="D7" s="407"/>
      <c r="E7" s="304" t="s">
        <v>3</v>
      </c>
      <c r="F7" s="305" t="s">
        <v>7</v>
      </c>
    </row>
    <row r="8" spans="2:7" s="297" customFormat="1" ht="17.25" customHeight="1" x14ac:dyDescent="0.15">
      <c r="B8" s="306" t="s">
        <v>91</v>
      </c>
      <c r="C8" s="307" t="s">
        <v>92</v>
      </c>
      <c r="D8" s="308"/>
      <c r="E8" s="309" t="s">
        <v>93</v>
      </c>
      <c r="F8" s="310" t="s">
        <v>93</v>
      </c>
    </row>
    <row r="9" spans="2:7" s="297" customFormat="1" ht="17.25" customHeight="1" x14ac:dyDescent="0.15">
      <c r="B9" s="306" t="s">
        <v>94</v>
      </c>
      <c r="C9" s="311" t="s">
        <v>95</v>
      </c>
      <c r="D9" s="301"/>
      <c r="E9" s="312" t="s">
        <v>96</v>
      </c>
      <c r="F9" s="411" t="s">
        <v>97</v>
      </c>
    </row>
    <row r="10" spans="2:7" s="297" customFormat="1" ht="17.25" customHeight="1" x14ac:dyDescent="0.15">
      <c r="B10" s="306" t="s">
        <v>98</v>
      </c>
      <c r="C10" s="313" t="s">
        <v>99</v>
      </c>
      <c r="D10" s="314"/>
      <c r="E10" s="312" t="s">
        <v>96</v>
      </c>
      <c r="F10" s="411"/>
    </row>
    <row r="11" spans="2:7" s="297" customFormat="1" ht="17.25" customHeight="1" x14ac:dyDescent="0.15">
      <c r="B11" s="306" t="s">
        <v>100</v>
      </c>
      <c r="C11" s="315" t="s">
        <v>101</v>
      </c>
      <c r="D11" s="316"/>
      <c r="E11" s="312" t="s">
        <v>96</v>
      </c>
      <c r="F11" s="411" t="s">
        <v>97</v>
      </c>
    </row>
    <row r="12" spans="2:7" s="297" customFormat="1" ht="17.25" customHeight="1" x14ac:dyDescent="0.15">
      <c r="B12" s="306" t="s">
        <v>102</v>
      </c>
      <c r="C12" s="315" t="s">
        <v>103</v>
      </c>
      <c r="D12" s="316"/>
      <c r="E12" s="312" t="s">
        <v>96</v>
      </c>
      <c r="F12" s="411"/>
    </row>
    <row r="13" spans="2:7" s="297" customFormat="1" ht="17.25" customHeight="1" x14ac:dyDescent="0.15">
      <c r="B13" s="306" t="s">
        <v>104</v>
      </c>
      <c r="C13" s="316" t="s">
        <v>105</v>
      </c>
      <c r="D13" s="317"/>
      <c r="E13" s="309" t="s">
        <v>93</v>
      </c>
      <c r="F13" s="310" t="s">
        <v>106</v>
      </c>
    </row>
    <row r="14" spans="2:7" s="297" customFormat="1" ht="17.25" customHeight="1" x14ac:dyDescent="0.15">
      <c r="B14" s="306" t="s">
        <v>107</v>
      </c>
      <c r="C14" s="315" t="s">
        <v>108</v>
      </c>
      <c r="D14" s="316"/>
      <c r="E14" s="312" t="s">
        <v>96</v>
      </c>
      <c r="F14" s="310" t="s">
        <v>93</v>
      </c>
    </row>
    <row r="15" spans="2:7" s="297" customFormat="1" ht="17.25" customHeight="1" x14ac:dyDescent="0.15">
      <c r="B15" s="306" t="s">
        <v>109</v>
      </c>
      <c r="C15" s="315" t="s">
        <v>110</v>
      </c>
      <c r="D15" s="316"/>
      <c r="E15" s="312" t="s">
        <v>96</v>
      </c>
      <c r="F15" s="310" t="s">
        <v>106</v>
      </c>
    </row>
    <row r="16" spans="2:7" s="297" customFormat="1" ht="17.25" customHeight="1" x14ac:dyDescent="0.15">
      <c r="B16" s="306" t="s">
        <v>111</v>
      </c>
      <c r="C16" s="315" t="s">
        <v>112</v>
      </c>
      <c r="D16" s="316"/>
      <c r="E16" s="312" t="s">
        <v>96</v>
      </c>
      <c r="F16" s="310" t="s">
        <v>106</v>
      </c>
    </row>
    <row r="17" spans="2:6" s="297" customFormat="1" ht="17.25" customHeight="1" x14ac:dyDescent="0.15">
      <c r="B17" s="306" t="s">
        <v>113</v>
      </c>
      <c r="C17" s="315" t="s">
        <v>114</v>
      </c>
      <c r="D17" s="316"/>
      <c r="E17" s="312" t="s">
        <v>96</v>
      </c>
      <c r="F17" s="310" t="s">
        <v>93</v>
      </c>
    </row>
    <row r="18" spans="2:6" s="297" customFormat="1" ht="17.25" customHeight="1" x14ac:dyDescent="0.15">
      <c r="B18" s="408" t="s">
        <v>115</v>
      </c>
      <c r="C18" s="409"/>
      <c r="D18" s="409"/>
      <c r="E18" s="409"/>
      <c r="F18" s="410"/>
    </row>
    <row r="19" spans="2:6" s="297" customFormat="1" ht="17.25" customHeight="1" x14ac:dyDescent="0.15">
      <c r="B19" s="318" t="s">
        <v>116</v>
      </c>
      <c r="C19" s="319" t="s">
        <v>117</v>
      </c>
      <c r="D19" s="320"/>
      <c r="E19" s="320"/>
      <c r="F19" s="321"/>
    </row>
    <row r="20" spans="2:6" s="297" customFormat="1" ht="17.25" customHeight="1" x14ac:dyDescent="0.15">
      <c r="B20" s="322" t="s">
        <v>118</v>
      </c>
      <c r="C20" s="323" t="s">
        <v>119</v>
      </c>
      <c r="D20" s="323"/>
      <c r="E20" s="323"/>
      <c r="F20" s="324"/>
    </row>
  </sheetData>
  <mergeCells count="13">
    <mergeCell ref="B6:C6"/>
    <mergeCell ref="D6:F6"/>
    <mergeCell ref="C7:D7"/>
    <mergeCell ref="B18:F18"/>
    <mergeCell ref="F9:F10"/>
    <mergeCell ref="F11:F12"/>
    <mergeCell ref="B5:C5"/>
    <mergeCell ref="D5:F5"/>
    <mergeCell ref="B2:F2"/>
    <mergeCell ref="B3:C3"/>
    <mergeCell ref="D3:F3"/>
    <mergeCell ref="B4:C4"/>
    <mergeCell ref="D4:F4"/>
  </mergeCells>
  <phoneticPr fontId="62" type="noConversion"/>
  <pageMargins left="0.75" right="0.16" top="0.77"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M28"/>
  <sheetViews>
    <sheetView showGridLines="0" zoomScale="110" workbookViewId="0">
      <selection activeCell="K9" sqref="K9"/>
    </sheetView>
  </sheetViews>
  <sheetFormatPr defaultRowHeight="14.25" x14ac:dyDescent="0.15"/>
  <cols>
    <col min="1" max="1" width="1.625" style="260" customWidth="1"/>
    <col min="2" max="2" width="4.375" style="261" customWidth="1"/>
    <col min="3" max="3" width="4.125" style="260" customWidth="1"/>
    <col min="4" max="4" width="25.125" style="260" customWidth="1"/>
    <col min="5" max="7" width="11.375" style="260" customWidth="1"/>
    <col min="8" max="8" width="15.125" style="260" bestFit="1" customWidth="1"/>
    <col min="9" max="9" width="9" style="260"/>
    <col min="10" max="10" width="8.625" style="260" customWidth="1"/>
    <col min="11" max="16384" width="9" style="260"/>
  </cols>
  <sheetData>
    <row r="1" spans="2:13" ht="9.75" customHeight="1" x14ac:dyDescent="0.15"/>
    <row r="2" spans="2:13" ht="44.25" customHeight="1" x14ac:dyDescent="0.15">
      <c r="B2" s="417" t="s">
        <v>81</v>
      </c>
      <c r="C2" s="418"/>
      <c r="D2" s="418"/>
      <c r="E2" s="418"/>
      <c r="F2" s="418"/>
      <c r="G2" s="419"/>
      <c r="H2" s="262"/>
    </row>
    <row r="3" spans="2:13" s="257" customFormat="1" ht="17.25" customHeight="1" x14ac:dyDescent="0.15">
      <c r="B3" s="420" t="s">
        <v>82</v>
      </c>
      <c r="C3" s="421"/>
      <c r="D3" s="422" t="str">
        <f>机构基本情况!C3</f>
        <v>广州市金丝带特殊儿童家长互助中心</v>
      </c>
      <c r="E3" s="423"/>
      <c r="F3" s="423"/>
      <c r="G3" s="424"/>
      <c r="H3" s="263"/>
    </row>
    <row r="4" spans="2:13" s="257" customFormat="1" ht="17.25" customHeight="1" x14ac:dyDescent="0.15">
      <c r="B4" s="425" t="s">
        <v>83</v>
      </c>
      <c r="C4" s="426"/>
      <c r="D4" s="414" t="s">
        <v>84</v>
      </c>
      <c r="E4" s="415"/>
      <c r="F4" s="415"/>
      <c r="G4" s="416"/>
      <c r="H4" s="264"/>
    </row>
    <row r="5" spans="2:13" s="257" customFormat="1" ht="17.25" customHeight="1" x14ac:dyDescent="0.15">
      <c r="B5" s="412" t="s">
        <v>85</v>
      </c>
      <c r="C5" s="413"/>
      <c r="D5" s="414" t="s">
        <v>86</v>
      </c>
      <c r="E5" s="415"/>
      <c r="F5" s="415"/>
      <c r="G5" s="416"/>
      <c r="H5" s="263"/>
    </row>
    <row r="6" spans="2:13" s="257" customFormat="1" ht="17.25" customHeight="1" x14ac:dyDescent="0.15">
      <c r="B6" s="430" t="s">
        <v>87</v>
      </c>
      <c r="C6" s="431"/>
      <c r="D6" s="432" t="s">
        <v>88</v>
      </c>
      <c r="E6" s="433"/>
      <c r="F6" s="433"/>
      <c r="G6" s="434"/>
      <c r="H6" s="263"/>
    </row>
    <row r="7" spans="2:13" s="258" customFormat="1" ht="17.25" customHeight="1" x14ac:dyDescent="0.15">
      <c r="B7" s="265" t="s">
        <v>89</v>
      </c>
      <c r="C7" s="435" t="s">
        <v>90</v>
      </c>
      <c r="D7" s="436"/>
      <c r="E7" s="266" t="s">
        <v>11</v>
      </c>
      <c r="F7" s="266" t="s">
        <v>15</v>
      </c>
      <c r="G7" s="267" t="s">
        <v>21</v>
      </c>
    </row>
    <row r="8" spans="2:13" s="259" customFormat="1" ht="17.25" customHeight="1" x14ac:dyDescent="0.15">
      <c r="B8" s="268" t="s">
        <v>91</v>
      </c>
      <c r="C8" s="269" t="s">
        <v>92</v>
      </c>
      <c r="D8" s="270"/>
      <c r="E8" s="271" t="s">
        <v>93</v>
      </c>
      <c r="F8" s="271" t="s">
        <v>93</v>
      </c>
      <c r="G8" s="272" t="s">
        <v>93</v>
      </c>
    </row>
    <row r="9" spans="2:13" s="259" customFormat="1" ht="17.25" customHeight="1" x14ac:dyDescent="0.15">
      <c r="B9" s="268" t="s">
        <v>94</v>
      </c>
      <c r="C9" s="273" t="s">
        <v>95</v>
      </c>
      <c r="D9" s="263"/>
      <c r="E9" s="271" t="s">
        <v>93</v>
      </c>
      <c r="F9" s="271" t="s">
        <v>93</v>
      </c>
      <c r="G9" s="272" t="s">
        <v>93</v>
      </c>
    </row>
    <row r="10" spans="2:13" s="259" customFormat="1" ht="17.25" customHeight="1" x14ac:dyDescent="0.15">
      <c r="B10" s="268" t="s">
        <v>120</v>
      </c>
      <c r="C10" s="274" t="s">
        <v>101</v>
      </c>
      <c r="D10" s="275"/>
      <c r="E10" s="271" t="s">
        <v>93</v>
      </c>
      <c r="F10" s="271" t="s">
        <v>93</v>
      </c>
      <c r="G10" s="276" t="s">
        <v>93</v>
      </c>
    </row>
    <row r="11" spans="2:13" s="259" customFormat="1" ht="17.25" customHeight="1" x14ac:dyDescent="0.15">
      <c r="B11" s="268" t="s">
        <v>121</v>
      </c>
      <c r="C11" s="273" t="s">
        <v>122</v>
      </c>
      <c r="D11" s="275"/>
      <c r="E11" s="271" t="s">
        <v>93</v>
      </c>
      <c r="F11" s="271" t="s">
        <v>93</v>
      </c>
      <c r="G11" s="276" t="s">
        <v>93</v>
      </c>
      <c r="J11" s="289" t="s">
        <v>89</v>
      </c>
      <c r="K11" s="437" t="s">
        <v>90</v>
      </c>
      <c r="L11" s="438"/>
      <c r="M11" s="290" t="s">
        <v>11</v>
      </c>
    </row>
    <row r="12" spans="2:13" s="259" customFormat="1" ht="17.25" customHeight="1" x14ac:dyDescent="0.15">
      <c r="B12" s="268" t="s">
        <v>104</v>
      </c>
      <c r="C12" s="275" t="s">
        <v>105</v>
      </c>
      <c r="D12" s="277"/>
      <c r="E12" s="271" t="s">
        <v>123</v>
      </c>
      <c r="F12" s="271" t="s">
        <v>123</v>
      </c>
      <c r="G12" s="276" t="s">
        <v>123</v>
      </c>
      <c r="J12" s="268" t="s">
        <v>91</v>
      </c>
      <c r="K12" s="269" t="s">
        <v>92</v>
      </c>
      <c r="L12" s="270"/>
      <c r="M12" s="272" t="s">
        <v>93</v>
      </c>
    </row>
    <row r="13" spans="2:13" s="259" customFormat="1" ht="17.25" customHeight="1" x14ac:dyDescent="0.15">
      <c r="B13" s="268" t="s">
        <v>111</v>
      </c>
      <c r="C13" s="274" t="s">
        <v>112</v>
      </c>
      <c r="D13" s="275"/>
      <c r="E13" s="271" t="s">
        <v>93</v>
      </c>
      <c r="F13" s="271" t="s">
        <v>93</v>
      </c>
      <c r="G13" s="276" t="s">
        <v>93</v>
      </c>
      <c r="J13" s="268" t="s">
        <v>94</v>
      </c>
      <c r="K13" s="291" t="s">
        <v>95</v>
      </c>
      <c r="L13" s="263"/>
      <c r="M13" s="272" t="s">
        <v>93</v>
      </c>
    </row>
    <row r="14" spans="2:13" s="259" customFormat="1" ht="17.25" customHeight="1" x14ac:dyDescent="0.15">
      <c r="B14" s="268" t="s">
        <v>124</v>
      </c>
      <c r="C14" s="278" t="s">
        <v>125</v>
      </c>
      <c r="D14" s="277"/>
      <c r="E14" s="271" t="s">
        <v>93</v>
      </c>
      <c r="F14" s="271" t="s">
        <v>93</v>
      </c>
      <c r="G14" s="276" t="s">
        <v>93</v>
      </c>
      <c r="J14" s="268" t="s">
        <v>120</v>
      </c>
      <c r="K14" s="274" t="s">
        <v>101</v>
      </c>
      <c r="L14" s="275"/>
      <c r="M14" s="272" t="s">
        <v>93</v>
      </c>
    </row>
    <row r="15" spans="2:13" s="259" customFormat="1" ht="17.25" customHeight="1" x14ac:dyDescent="0.15">
      <c r="B15" s="268" t="s">
        <v>126</v>
      </c>
      <c r="C15" s="274" t="s">
        <v>127</v>
      </c>
      <c r="D15" s="275"/>
      <c r="E15" s="271" t="s">
        <v>93</v>
      </c>
      <c r="F15" s="271" t="s">
        <v>93</v>
      </c>
      <c r="G15" s="276" t="s">
        <v>93</v>
      </c>
      <c r="J15" s="268" t="s">
        <v>121</v>
      </c>
      <c r="K15" s="291" t="s">
        <v>122</v>
      </c>
      <c r="L15" s="275"/>
      <c r="M15" s="272" t="s">
        <v>93</v>
      </c>
    </row>
    <row r="16" spans="2:13" s="259" customFormat="1" ht="17.25" customHeight="1" x14ac:dyDescent="0.15">
      <c r="B16" s="268" t="s">
        <v>128</v>
      </c>
      <c r="C16" s="274" t="s">
        <v>129</v>
      </c>
      <c r="D16" s="274"/>
      <c r="E16" s="271" t="s">
        <v>96</v>
      </c>
      <c r="F16" s="271" t="s">
        <v>93</v>
      </c>
      <c r="G16" s="276" t="s">
        <v>93</v>
      </c>
      <c r="J16" s="268" t="s">
        <v>104</v>
      </c>
      <c r="K16" s="275" t="s">
        <v>105</v>
      </c>
      <c r="L16" s="277"/>
      <c r="M16" s="272" t="s">
        <v>123</v>
      </c>
    </row>
    <row r="17" spans="2:13" s="259" customFormat="1" ht="17.25" customHeight="1" x14ac:dyDescent="0.15">
      <c r="B17" s="268" t="s">
        <v>130</v>
      </c>
      <c r="C17" s="274" t="s">
        <v>131</v>
      </c>
      <c r="D17" s="274"/>
      <c r="E17" s="271" t="s">
        <v>96</v>
      </c>
      <c r="F17" s="271" t="s">
        <v>93</v>
      </c>
      <c r="G17" s="276" t="s">
        <v>93</v>
      </c>
      <c r="J17" s="268" t="s">
        <v>111</v>
      </c>
      <c r="K17" s="274" t="s">
        <v>112</v>
      </c>
      <c r="L17" s="275"/>
      <c r="M17" s="272" t="s">
        <v>93</v>
      </c>
    </row>
    <row r="18" spans="2:13" s="259" customFormat="1" ht="17.25" customHeight="1" x14ac:dyDescent="0.15">
      <c r="B18" s="268" t="s">
        <v>132</v>
      </c>
      <c r="C18" s="274" t="s">
        <v>133</v>
      </c>
      <c r="D18" s="274"/>
      <c r="E18" s="271" t="s">
        <v>96</v>
      </c>
      <c r="F18" s="271" t="s">
        <v>93</v>
      </c>
      <c r="G18" s="276" t="s">
        <v>93</v>
      </c>
      <c r="J18" s="268" t="s">
        <v>124</v>
      </c>
      <c r="K18" s="278" t="s">
        <v>125</v>
      </c>
      <c r="L18" s="277"/>
      <c r="M18" s="272" t="s">
        <v>93</v>
      </c>
    </row>
    <row r="19" spans="2:13" s="259" customFormat="1" ht="17.25" customHeight="1" x14ac:dyDescent="0.15">
      <c r="B19" s="268" t="s">
        <v>134</v>
      </c>
      <c r="C19" s="274" t="s">
        <v>135</v>
      </c>
      <c r="D19" s="274"/>
      <c r="E19" s="271" t="s">
        <v>93</v>
      </c>
      <c r="F19" s="271" t="s">
        <v>93</v>
      </c>
      <c r="G19" s="276" t="s">
        <v>93</v>
      </c>
      <c r="J19" s="268" t="s">
        <v>126</v>
      </c>
      <c r="K19" s="274" t="s">
        <v>127</v>
      </c>
      <c r="L19" s="275"/>
      <c r="M19" s="272" t="s">
        <v>93</v>
      </c>
    </row>
    <row r="20" spans="2:13" s="259" customFormat="1" ht="17.25" customHeight="1" x14ac:dyDescent="0.15">
      <c r="B20" s="268" t="s">
        <v>136</v>
      </c>
      <c r="C20" s="274" t="s">
        <v>137</v>
      </c>
      <c r="D20" s="274"/>
      <c r="E20" s="271" t="s">
        <v>93</v>
      </c>
      <c r="F20" s="271" t="s">
        <v>93</v>
      </c>
      <c r="G20" s="276" t="s">
        <v>93</v>
      </c>
      <c r="J20" s="268" t="s">
        <v>134</v>
      </c>
      <c r="K20" s="274" t="s">
        <v>135</v>
      </c>
      <c r="L20" s="275"/>
      <c r="M20" s="272" t="s">
        <v>93</v>
      </c>
    </row>
    <row r="21" spans="2:13" s="259" customFormat="1" ht="17.25" customHeight="1" x14ac:dyDescent="0.15">
      <c r="B21" s="268" t="s">
        <v>113</v>
      </c>
      <c r="C21" s="274" t="s">
        <v>114</v>
      </c>
      <c r="D21" s="275"/>
      <c r="E21" s="271" t="s">
        <v>93</v>
      </c>
      <c r="F21" s="271" t="s">
        <v>93</v>
      </c>
      <c r="G21" s="276" t="s">
        <v>93</v>
      </c>
      <c r="J21" s="268" t="s">
        <v>136</v>
      </c>
      <c r="K21" s="274" t="s">
        <v>137</v>
      </c>
      <c r="L21" s="275"/>
      <c r="M21" s="272" t="s">
        <v>93</v>
      </c>
    </row>
    <row r="22" spans="2:13" s="259" customFormat="1" ht="17.25" customHeight="1" x14ac:dyDescent="0.15">
      <c r="B22" s="268" t="s">
        <v>138</v>
      </c>
      <c r="C22" s="274" t="s">
        <v>139</v>
      </c>
      <c r="D22" s="275"/>
      <c r="E22" s="271" t="s">
        <v>93</v>
      </c>
      <c r="F22" s="271" t="s">
        <v>93</v>
      </c>
      <c r="G22" s="276" t="s">
        <v>93</v>
      </c>
      <c r="J22" s="268" t="s">
        <v>113</v>
      </c>
      <c r="K22" s="274" t="s">
        <v>114</v>
      </c>
      <c r="L22" s="275"/>
      <c r="M22" s="272" t="s">
        <v>93</v>
      </c>
    </row>
    <row r="23" spans="2:13" s="259" customFormat="1" ht="17.25" customHeight="1" x14ac:dyDescent="0.15">
      <c r="B23" s="268" t="s">
        <v>140</v>
      </c>
      <c r="C23" s="279" t="s">
        <v>141</v>
      </c>
      <c r="D23" s="280"/>
      <c r="E23" s="271" t="s">
        <v>96</v>
      </c>
      <c r="F23" s="271" t="s">
        <v>93</v>
      </c>
      <c r="G23" s="276" t="s">
        <v>93</v>
      </c>
      <c r="J23" s="292" t="s">
        <v>138</v>
      </c>
      <c r="K23" s="293" t="s">
        <v>139</v>
      </c>
      <c r="L23" s="294"/>
      <c r="M23" s="284" t="s">
        <v>93</v>
      </c>
    </row>
    <row r="24" spans="2:13" s="259" customFormat="1" ht="17.25" customHeight="1" x14ac:dyDescent="0.15">
      <c r="B24" s="281" t="s">
        <v>142</v>
      </c>
      <c r="C24" s="282" t="s">
        <v>143</v>
      </c>
      <c r="D24" s="282"/>
      <c r="E24" s="283" t="s">
        <v>96</v>
      </c>
      <c r="F24" s="283" t="s">
        <v>96</v>
      </c>
      <c r="G24" s="284" t="s">
        <v>93</v>
      </c>
      <c r="J24" s="260"/>
      <c r="K24" s="260"/>
      <c r="L24" s="260"/>
      <c r="M24" s="260"/>
    </row>
    <row r="25" spans="2:13" s="259" customFormat="1" ht="17.25" customHeight="1" x14ac:dyDescent="0.15">
      <c r="B25" s="439" t="s">
        <v>115</v>
      </c>
      <c r="C25" s="440"/>
      <c r="D25" s="440"/>
      <c r="E25" s="440"/>
      <c r="F25" s="440"/>
      <c r="G25" s="441"/>
      <c r="J25" s="260"/>
      <c r="K25" s="260"/>
      <c r="L25" s="260"/>
      <c r="M25" s="260"/>
    </row>
    <row r="26" spans="2:13" s="259" customFormat="1" ht="17.25" customHeight="1" x14ac:dyDescent="0.15">
      <c r="B26" s="285" t="s">
        <v>116</v>
      </c>
      <c r="C26" s="427" t="s">
        <v>144</v>
      </c>
      <c r="D26" s="428"/>
      <c r="E26" s="428"/>
      <c r="F26" s="428"/>
      <c r="G26" s="429"/>
      <c r="J26" s="260"/>
      <c r="K26" s="260"/>
      <c r="L26" s="260"/>
      <c r="M26" s="260"/>
    </row>
    <row r="27" spans="2:13" s="259" customFormat="1" ht="17.25" customHeight="1" x14ac:dyDescent="0.15">
      <c r="B27" s="285" t="s">
        <v>118</v>
      </c>
      <c r="C27" s="427" t="s">
        <v>145</v>
      </c>
      <c r="D27" s="428"/>
      <c r="E27" s="428"/>
      <c r="F27" s="428"/>
      <c r="G27" s="429"/>
      <c r="J27" s="260"/>
      <c r="K27" s="260"/>
      <c r="L27" s="260"/>
      <c r="M27" s="260"/>
    </row>
    <row r="28" spans="2:13" s="259" customFormat="1" ht="17.25" customHeight="1" x14ac:dyDescent="0.15">
      <c r="B28" s="286">
        <v>3</v>
      </c>
      <c r="C28" s="287" t="s">
        <v>146</v>
      </c>
      <c r="D28" s="287"/>
      <c r="E28" s="287"/>
      <c r="F28" s="287"/>
      <c r="G28" s="288"/>
      <c r="J28" s="260"/>
      <c r="K28" s="260"/>
      <c r="L28" s="260"/>
      <c r="M28" s="260"/>
    </row>
  </sheetData>
  <mergeCells count="14">
    <mergeCell ref="C27:G27"/>
    <mergeCell ref="B6:C6"/>
    <mergeCell ref="D6:G6"/>
    <mergeCell ref="C7:D7"/>
    <mergeCell ref="K11:L11"/>
    <mergeCell ref="B25:G25"/>
    <mergeCell ref="C26:G26"/>
    <mergeCell ref="B5:C5"/>
    <mergeCell ref="D5:G5"/>
    <mergeCell ref="B2:G2"/>
    <mergeCell ref="B3:C3"/>
    <mergeCell ref="D3:G3"/>
    <mergeCell ref="B4:C4"/>
    <mergeCell ref="D4:G4"/>
  </mergeCells>
  <phoneticPr fontId="62" type="noConversion"/>
  <pageMargins left="0.75" right="0.16" top="0.77"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IT34"/>
  <sheetViews>
    <sheetView showGridLines="0" zoomScaleSheetLayoutView="120" workbookViewId="0">
      <pane ySplit="8" topLeftCell="A9" activePane="bottomLeft" state="frozen"/>
      <selection pane="bottomLeft" activeCell="G22" sqref="G22"/>
    </sheetView>
  </sheetViews>
  <sheetFormatPr defaultRowHeight="14.25" x14ac:dyDescent="0.15"/>
  <cols>
    <col min="1" max="1" width="1.625" style="80" customWidth="1"/>
    <col min="2" max="3" width="6.125" style="78" customWidth="1"/>
    <col min="4" max="4" width="22.625" style="6" customWidth="1"/>
    <col min="5" max="8" width="12.125" style="6" customWidth="1"/>
    <col min="9" max="9" width="3.125" style="6" customWidth="1"/>
    <col min="10" max="254" width="9" style="6"/>
    <col min="255" max="16384" width="9" style="80"/>
  </cols>
  <sheetData>
    <row r="1" spans="2:254" ht="9.75" customHeight="1" x14ac:dyDescent="0.15"/>
    <row r="2" spans="2:254" ht="43.5" customHeight="1" x14ac:dyDescent="0.15">
      <c r="B2" s="447" t="s">
        <v>81</v>
      </c>
      <c r="C2" s="448"/>
      <c r="D2" s="449"/>
      <c r="E2" s="449"/>
      <c r="F2" s="449"/>
      <c r="G2" s="449"/>
      <c r="H2" s="450"/>
    </row>
    <row r="3" spans="2:254" s="215" customFormat="1" ht="17.25" customHeight="1" x14ac:dyDescent="0.15">
      <c r="B3" s="451" t="s">
        <v>147</v>
      </c>
      <c r="C3" s="452"/>
      <c r="D3" s="453" t="str">
        <f>CONCATENATE(机构基本情况!C3)</f>
        <v>广州市金丝带特殊儿童家长互助中心</v>
      </c>
      <c r="E3" s="454"/>
      <c r="F3" s="454"/>
      <c r="G3" s="454"/>
      <c r="H3" s="455"/>
    </row>
    <row r="4" spans="2:254" s="215" customFormat="1" ht="17.25" customHeight="1" x14ac:dyDescent="0.15">
      <c r="B4" s="456" t="s">
        <v>83</v>
      </c>
      <c r="C4" s="457"/>
      <c r="D4" s="444" t="s">
        <v>148</v>
      </c>
      <c r="E4" s="445"/>
      <c r="F4" s="445"/>
      <c r="G4" s="445"/>
      <c r="H4" s="446"/>
    </row>
    <row r="5" spans="2:254" s="215" customFormat="1" ht="17.25" customHeight="1" x14ac:dyDescent="0.15">
      <c r="B5" s="442" t="s">
        <v>85</v>
      </c>
      <c r="C5" s="443"/>
      <c r="D5" s="444" t="s">
        <v>149</v>
      </c>
      <c r="E5" s="445"/>
      <c r="F5" s="445"/>
      <c r="G5" s="445"/>
      <c r="H5" s="446"/>
    </row>
    <row r="6" spans="2:254" s="215" customFormat="1" ht="17.25" customHeight="1" x14ac:dyDescent="0.15">
      <c r="B6" s="465" t="s">
        <v>150</v>
      </c>
      <c r="C6" s="466"/>
      <c r="D6" s="467" t="s">
        <v>88</v>
      </c>
      <c r="E6" s="468"/>
      <c r="F6" s="468"/>
      <c r="G6" s="468"/>
      <c r="H6" s="469"/>
    </row>
    <row r="7" spans="2:254" s="215" customFormat="1" ht="17.25" customHeight="1" x14ac:dyDescent="0.15">
      <c r="B7" s="465" t="s">
        <v>151</v>
      </c>
      <c r="C7" s="466"/>
      <c r="D7" s="470" t="s">
        <v>152</v>
      </c>
      <c r="E7" s="471"/>
      <c r="F7" s="471"/>
      <c r="G7" s="471"/>
      <c r="H7" s="472"/>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56"/>
      <c r="CB7" s="256"/>
      <c r="CC7" s="256"/>
      <c r="CD7" s="256"/>
      <c r="CE7" s="256"/>
      <c r="CF7" s="256"/>
      <c r="CG7" s="256"/>
      <c r="CH7" s="256"/>
      <c r="CI7" s="256"/>
      <c r="CJ7" s="256"/>
      <c r="CK7" s="256"/>
      <c r="CL7" s="256"/>
      <c r="CM7" s="256"/>
      <c r="CN7" s="256"/>
      <c r="CO7" s="256"/>
      <c r="CP7" s="256"/>
      <c r="CQ7" s="256"/>
      <c r="CR7" s="256"/>
      <c r="CS7" s="256"/>
      <c r="CT7" s="256"/>
      <c r="CU7" s="256"/>
      <c r="CV7" s="256"/>
      <c r="CW7" s="256"/>
      <c r="CX7" s="256"/>
      <c r="CY7" s="256"/>
      <c r="CZ7" s="256"/>
      <c r="DA7" s="256"/>
      <c r="DB7" s="256"/>
      <c r="DC7" s="256"/>
      <c r="DD7" s="256"/>
      <c r="DE7" s="256"/>
      <c r="DF7" s="256"/>
      <c r="DG7" s="256"/>
      <c r="DH7" s="256"/>
      <c r="DI7" s="256"/>
      <c r="DJ7" s="256"/>
      <c r="DK7" s="256"/>
      <c r="DL7" s="256"/>
      <c r="DM7" s="256"/>
      <c r="DN7" s="256"/>
      <c r="DO7" s="256"/>
      <c r="DP7" s="256"/>
      <c r="DQ7" s="256"/>
      <c r="DR7" s="256"/>
      <c r="DS7" s="256"/>
      <c r="DT7" s="256"/>
      <c r="DU7" s="256"/>
      <c r="DV7" s="256"/>
      <c r="DW7" s="256"/>
      <c r="DX7" s="256"/>
      <c r="DY7" s="256"/>
      <c r="DZ7" s="256"/>
      <c r="EA7" s="256"/>
      <c r="EB7" s="256"/>
      <c r="EC7" s="256"/>
      <c r="ED7" s="256"/>
      <c r="EE7" s="256"/>
      <c r="EF7" s="256"/>
      <c r="EG7" s="256"/>
      <c r="EH7" s="256"/>
      <c r="EI7" s="256"/>
      <c r="EJ7" s="256"/>
      <c r="EK7" s="256"/>
      <c r="EL7" s="256"/>
      <c r="EM7" s="256"/>
      <c r="EN7" s="256"/>
      <c r="EO7" s="256"/>
      <c r="EP7" s="256"/>
      <c r="EQ7" s="256"/>
      <c r="ER7" s="256"/>
      <c r="ES7" s="256"/>
      <c r="ET7" s="256"/>
      <c r="EU7" s="256"/>
      <c r="EV7" s="256"/>
      <c r="EW7" s="256"/>
      <c r="EX7" s="256"/>
      <c r="EY7" s="256"/>
      <c r="EZ7" s="256"/>
      <c r="FA7" s="256"/>
      <c r="FB7" s="256"/>
      <c r="FC7" s="256"/>
      <c r="FD7" s="256"/>
      <c r="FE7" s="256"/>
      <c r="FF7" s="256"/>
      <c r="FG7" s="256"/>
      <c r="FH7" s="256"/>
      <c r="FI7" s="256"/>
      <c r="FJ7" s="256"/>
      <c r="FK7" s="256"/>
      <c r="FL7" s="256"/>
      <c r="FM7" s="256"/>
      <c r="FN7" s="256"/>
      <c r="FO7" s="256"/>
      <c r="FP7" s="256"/>
      <c r="FQ7" s="256"/>
      <c r="FR7" s="256"/>
      <c r="FS7" s="256"/>
      <c r="FT7" s="256"/>
      <c r="FU7" s="256"/>
      <c r="FV7" s="256"/>
      <c r="FW7" s="256"/>
      <c r="FX7" s="256"/>
      <c r="FY7" s="256"/>
      <c r="FZ7" s="256"/>
      <c r="GA7" s="256"/>
      <c r="GB7" s="256"/>
      <c r="GC7" s="256"/>
      <c r="GD7" s="256"/>
      <c r="GE7" s="256"/>
      <c r="GF7" s="256"/>
      <c r="GG7" s="256"/>
      <c r="GH7" s="256"/>
      <c r="GI7" s="256"/>
      <c r="GJ7" s="256"/>
      <c r="GK7" s="256"/>
      <c r="GL7" s="256"/>
      <c r="GM7" s="256"/>
      <c r="GN7" s="256"/>
      <c r="GO7" s="256"/>
      <c r="GP7" s="256"/>
      <c r="GQ7" s="256"/>
      <c r="GR7" s="256"/>
      <c r="GS7" s="256"/>
      <c r="GT7" s="256"/>
      <c r="GU7" s="256"/>
      <c r="GV7" s="256"/>
      <c r="GW7" s="256"/>
      <c r="GX7" s="256"/>
      <c r="GY7" s="256"/>
      <c r="GZ7" s="256"/>
      <c r="HA7" s="256"/>
      <c r="HB7" s="256"/>
      <c r="HC7" s="256"/>
      <c r="HD7" s="256"/>
      <c r="HE7" s="256"/>
      <c r="HF7" s="256"/>
      <c r="HG7" s="256"/>
      <c r="HH7" s="256"/>
      <c r="HI7" s="256"/>
      <c r="HJ7" s="256"/>
      <c r="HK7" s="256"/>
      <c r="HL7" s="256"/>
      <c r="HM7" s="256"/>
      <c r="HN7" s="256"/>
      <c r="HO7" s="256"/>
      <c r="HP7" s="256"/>
      <c r="HQ7" s="256"/>
      <c r="HR7" s="256"/>
      <c r="HS7" s="256"/>
      <c r="HT7" s="256"/>
      <c r="HU7" s="256"/>
      <c r="HV7" s="256"/>
      <c r="HW7" s="256"/>
      <c r="HX7" s="256"/>
      <c r="HY7" s="256"/>
      <c r="HZ7" s="256"/>
      <c r="IA7" s="256"/>
      <c r="IB7" s="256"/>
      <c r="IC7" s="256"/>
      <c r="ID7" s="256"/>
      <c r="IE7" s="256"/>
      <c r="IF7" s="256"/>
      <c r="IG7" s="256"/>
      <c r="IH7" s="256"/>
      <c r="II7" s="256"/>
      <c r="IJ7" s="256"/>
      <c r="IK7" s="256"/>
      <c r="IL7" s="256"/>
      <c r="IM7" s="256"/>
      <c r="IN7" s="256"/>
      <c r="IO7" s="256"/>
      <c r="IP7" s="256"/>
      <c r="IQ7" s="256"/>
      <c r="IR7" s="256"/>
      <c r="IS7" s="256"/>
      <c r="IT7" s="256"/>
    </row>
    <row r="8" spans="2:254" s="2" customFormat="1" ht="17.25" customHeight="1" x14ac:dyDescent="0.15">
      <c r="B8" s="216" t="s">
        <v>153</v>
      </c>
      <c r="C8" s="217" t="s">
        <v>89</v>
      </c>
      <c r="D8" s="218" t="s">
        <v>90</v>
      </c>
      <c r="E8" s="219" t="s">
        <v>15</v>
      </c>
    </row>
    <row r="9" spans="2:254" s="3" customFormat="1" ht="17.25" customHeight="1" x14ac:dyDescent="0.15">
      <c r="B9" s="461" t="s">
        <v>154</v>
      </c>
      <c r="C9" s="220" t="s">
        <v>91</v>
      </c>
      <c r="D9" s="221" t="s">
        <v>92</v>
      </c>
      <c r="E9" s="222" t="s">
        <v>93</v>
      </c>
    </row>
    <row r="10" spans="2:254" s="3" customFormat="1" ht="17.25" customHeight="1" x14ac:dyDescent="0.15">
      <c r="B10" s="462"/>
      <c r="C10" s="223" t="s">
        <v>94</v>
      </c>
      <c r="D10" s="224" t="s">
        <v>155</v>
      </c>
      <c r="E10" s="222" t="s">
        <v>93</v>
      </c>
    </row>
    <row r="11" spans="2:254" s="3" customFormat="1" ht="17.25" customHeight="1" x14ac:dyDescent="0.15">
      <c r="B11" s="462"/>
      <c r="C11" s="225" t="s">
        <v>156</v>
      </c>
      <c r="D11" s="221" t="s">
        <v>99</v>
      </c>
      <c r="E11" s="226" t="s">
        <v>96</v>
      </c>
    </row>
    <row r="12" spans="2:254" s="3" customFormat="1" ht="17.25" customHeight="1" x14ac:dyDescent="0.15">
      <c r="B12" s="462"/>
      <c r="C12" s="220" t="s">
        <v>120</v>
      </c>
      <c r="D12" s="227" t="s">
        <v>101</v>
      </c>
      <c r="E12" s="226" t="s">
        <v>93</v>
      </c>
    </row>
    <row r="13" spans="2:254" s="3" customFormat="1" ht="17.25" customHeight="1" x14ac:dyDescent="0.15">
      <c r="B13" s="462"/>
      <c r="C13" s="220" t="s">
        <v>157</v>
      </c>
      <c r="D13" s="227" t="s">
        <v>158</v>
      </c>
      <c r="E13" s="226" t="s">
        <v>96</v>
      </c>
    </row>
    <row r="14" spans="2:254" s="3" customFormat="1" ht="17.25" customHeight="1" x14ac:dyDescent="0.15">
      <c r="B14" s="462"/>
      <c r="C14" s="223" t="s">
        <v>121</v>
      </c>
      <c r="D14" s="224" t="s">
        <v>122</v>
      </c>
      <c r="E14" s="226" t="s">
        <v>93</v>
      </c>
    </row>
    <row r="15" spans="2:254" s="3" customFormat="1" ht="17.25" customHeight="1" x14ac:dyDescent="0.15">
      <c r="B15" s="462"/>
      <c r="C15" s="220" t="s">
        <v>104</v>
      </c>
      <c r="D15" s="227" t="s">
        <v>108</v>
      </c>
      <c r="E15" s="226" t="s">
        <v>93</v>
      </c>
    </row>
    <row r="16" spans="2:254" s="3" customFormat="1" ht="17.25" customHeight="1" x14ac:dyDescent="0.15">
      <c r="B16" s="462"/>
      <c r="C16" s="220" t="s">
        <v>107</v>
      </c>
      <c r="D16" s="227" t="s">
        <v>105</v>
      </c>
      <c r="E16" s="226" t="s">
        <v>96</v>
      </c>
    </row>
    <row r="17" spans="2:8" s="3" customFormat="1" ht="17.25" customHeight="1" x14ac:dyDescent="0.15">
      <c r="B17" s="462"/>
      <c r="C17" s="220" t="s">
        <v>109</v>
      </c>
      <c r="D17" s="227" t="s">
        <v>159</v>
      </c>
      <c r="E17" s="226" t="s">
        <v>93</v>
      </c>
    </row>
    <row r="18" spans="2:8" s="3" customFormat="1" ht="17.25" customHeight="1" x14ac:dyDescent="0.15">
      <c r="B18" s="462"/>
      <c r="C18" s="220" t="s">
        <v>111</v>
      </c>
      <c r="D18" s="227" t="s">
        <v>160</v>
      </c>
      <c r="E18" s="226" t="s">
        <v>93</v>
      </c>
    </row>
    <row r="19" spans="2:8" s="3" customFormat="1" ht="17.25" customHeight="1" x14ac:dyDescent="0.15">
      <c r="B19" s="462"/>
      <c r="C19" s="220" t="s">
        <v>124</v>
      </c>
      <c r="D19" s="227" t="s">
        <v>161</v>
      </c>
      <c r="E19" s="226" t="s">
        <v>93</v>
      </c>
    </row>
    <row r="20" spans="2:8" s="3" customFormat="1" ht="17.25" customHeight="1" x14ac:dyDescent="0.15">
      <c r="B20" s="462"/>
      <c r="C20" s="220" t="s">
        <v>126</v>
      </c>
      <c r="D20" s="227" t="s">
        <v>162</v>
      </c>
      <c r="E20" s="226" t="s">
        <v>93</v>
      </c>
    </row>
    <row r="21" spans="2:8" s="3" customFormat="1" ht="17.25" customHeight="1" x14ac:dyDescent="0.15">
      <c r="B21" s="463"/>
      <c r="C21" s="228" t="s">
        <v>128</v>
      </c>
      <c r="D21" s="229" t="s">
        <v>163</v>
      </c>
      <c r="E21" s="230" t="s">
        <v>164</v>
      </c>
    </row>
    <row r="22" spans="2:8" s="3" customFormat="1" ht="17.25" customHeight="1" x14ac:dyDescent="0.15">
      <c r="B22" s="464" t="s">
        <v>165</v>
      </c>
      <c r="C22" s="231" t="s">
        <v>130</v>
      </c>
      <c r="D22" s="232" t="s">
        <v>166</v>
      </c>
      <c r="E22" s="233" t="s">
        <v>93</v>
      </c>
    </row>
    <row r="23" spans="2:8" s="3" customFormat="1" ht="17.25" customHeight="1" x14ac:dyDescent="0.15">
      <c r="B23" s="462"/>
      <c r="C23" s="220" t="s">
        <v>132</v>
      </c>
      <c r="D23" s="227" t="s">
        <v>137</v>
      </c>
      <c r="E23" s="226" t="s">
        <v>93</v>
      </c>
    </row>
    <row r="24" spans="2:8" s="3" customFormat="1" ht="17.25" customHeight="1" x14ac:dyDescent="0.15">
      <c r="B24" s="462"/>
      <c r="C24" s="220" t="s">
        <v>134</v>
      </c>
      <c r="D24" s="234" t="s">
        <v>167</v>
      </c>
      <c r="E24" s="226" t="s">
        <v>93</v>
      </c>
    </row>
    <row r="25" spans="2:8" s="3" customFormat="1" ht="17.25" customHeight="1" x14ac:dyDescent="0.15">
      <c r="B25" s="463"/>
      <c r="C25" s="228" t="s">
        <v>136</v>
      </c>
      <c r="D25" s="235" t="s">
        <v>168</v>
      </c>
      <c r="E25" s="230" t="s">
        <v>164</v>
      </c>
    </row>
    <row r="26" spans="2:8" s="3" customFormat="1" ht="26.25" customHeight="1" x14ac:dyDescent="0.15">
      <c r="B26" s="236" t="s">
        <v>19</v>
      </c>
      <c r="C26" s="237" t="s">
        <v>113</v>
      </c>
      <c r="D26" s="238" t="s">
        <v>169</v>
      </c>
      <c r="E26" s="239" t="s">
        <v>170</v>
      </c>
    </row>
    <row r="27" spans="2:8" s="3" customFormat="1" ht="26.25" customHeight="1" x14ac:dyDescent="0.15">
      <c r="B27" s="240" t="s">
        <v>171</v>
      </c>
      <c r="C27" s="241" t="s">
        <v>138</v>
      </c>
      <c r="D27" s="242" t="s">
        <v>143</v>
      </c>
      <c r="E27" s="473" t="s">
        <v>172</v>
      </c>
      <c r="F27" s="474"/>
      <c r="G27" s="474"/>
      <c r="H27" s="475"/>
    </row>
    <row r="28" spans="2:8" s="3" customFormat="1" ht="17.25" customHeight="1" x14ac:dyDescent="0.15">
      <c r="B28" s="476" t="s">
        <v>115</v>
      </c>
      <c r="C28" s="477"/>
      <c r="D28" s="477"/>
      <c r="E28" s="477"/>
      <c r="F28" s="477"/>
      <c r="G28" s="477"/>
      <c r="H28" s="478"/>
    </row>
    <row r="29" spans="2:8" s="3" customFormat="1" ht="17.25" customHeight="1" x14ac:dyDescent="0.15">
      <c r="B29" s="243" t="s">
        <v>116</v>
      </c>
      <c r="C29" s="244" t="s">
        <v>173</v>
      </c>
      <c r="D29" s="245"/>
      <c r="E29" s="245"/>
      <c r="F29" s="245"/>
      <c r="G29" s="245"/>
      <c r="H29" s="246"/>
    </row>
    <row r="30" spans="2:8" s="3" customFormat="1" ht="17.25" customHeight="1" x14ac:dyDescent="0.15">
      <c r="B30" s="243" t="s">
        <v>118</v>
      </c>
      <c r="C30" s="244" t="s">
        <v>174</v>
      </c>
      <c r="D30" s="245"/>
      <c r="E30" s="245"/>
      <c r="F30" s="245"/>
      <c r="G30" s="245"/>
      <c r="H30" s="246"/>
    </row>
    <row r="31" spans="2:8" s="3" customFormat="1" ht="17.25" customHeight="1" x14ac:dyDescent="0.15">
      <c r="B31" s="243" t="s">
        <v>175</v>
      </c>
      <c r="C31" s="247" t="s">
        <v>176</v>
      </c>
      <c r="D31" s="248"/>
      <c r="E31" s="248"/>
      <c r="F31" s="248"/>
      <c r="G31" s="248"/>
      <c r="H31" s="249"/>
    </row>
    <row r="32" spans="2:8" s="3" customFormat="1" ht="17.25" customHeight="1" x14ac:dyDescent="0.15">
      <c r="B32" s="243" t="s">
        <v>177</v>
      </c>
      <c r="C32" s="234" t="s">
        <v>178</v>
      </c>
      <c r="D32" s="250"/>
      <c r="E32" s="250"/>
      <c r="F32" s="250"/>
      <c r="G32" s="250"/>
      <c r="H32" s="251"/>
    </row>
    <row r="33" spans="2:8" s="3" customFormat="1" ht="29.25" customHeight="1" x14ac:dyDescent="0.15">
      <c r="B33" s="243" t="s">
        <v>179</v>
      </c>
      <c r="C33" s="458" t="s">
        <v>180</v>
      </c>
      <c r="D33" s="459"/>
      <c r="E33" s="459"/>
      <c r="F33" s="459"/>
      <c r="G33" s="459"/>
      <c r="H33" s="460"/>
    </row>
    <row r="34" spans="2:8" s="3" customFormat="1" ht="17.25" customHeight="1" x14ac:dyDescent="0.15">
      <c r="B34" s="252">
        <v>6</v>
      </c>
      <c r="C34" s="253" t="s">
        <v>181</v>
      </c>
      <c r="D34" s="254"/>
      <c r="E34" s="254"/>
      <c r="F34" s="254"/>
      <c r="G34" s="254"/>
      <c r="H34" s="255"/>
    </row>
  </sheetData>
  <mergeCells count="16">
    <mergeCell ref="C33:H33"/>
    <mergeCell ref="B9:B21"/>
    <mergeCell ref="B22:B25"/>
    <mergeCell ref="B6:C6"/>
    <mergeCell ref="D6:H6"/>
    <mergeCell ref="B7:C7"/>
    <mergeCell ref="D7:H7"/>
    <mergeCell ref="E27:H27"/>
    <mergeCell ref="B28:H28"/>
    <mergeCell ref="B5:C5"/>
    <mergeCell ref="D5:H5"/>
    <mergeCell ref="B2:H2"/>
    <mergeCell ref="B3:C3"/>
    <mergeCell ref="D3:H3"/>
    <mergeCell ref="B4:C4"/>
    <mergeCell ref="D4:H4"/>
  </mergeCells>
  <phoneticPr fontId="62" type="noConversion"/>
  <printOptions horizontalCentered="1"/>
  <pageMargins left="0.55000000000000004" right="0.55000000000000004" top="0.79"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26"/>
  <sheetViews>
    <sheetView topLeftCell="A10" zoomScale="129" zoomScaleSheetLayoutView="74" workbookViewId="0">
      <selection activeCell="J15" sqref="J15"/>
    </sheetView>
  </sheetViews>
  <sheetFormatPr defaultRowHeight="24.75" customHeight="1" x14ac:dyDescent="0.15"/>
  <cols>
    <col min="1" max="1" width="1.875" style="195" customWidth="1"/>
    <col min="2" max="2" width="4.125" style="197" customWidth="1"/>
    <col min="3" max="4" width="22.625" style="197" customWidth="1"/>
    <col min="5" max="5" width="15.625" style="109" customWidth="1"/>
    <col min="6" max="6" width="16.625" style="197" customWidth="1"/>
    <col min="7" max="7" width="13.625" style="109" customWidth="1"/>
    <col min="8" max="8" width="15.625" style="197" customWidth="1"/>
    <col min="9" max="9" width="17.375" style="197" customWidth="1"/>
    <col min="10" max="10" width="31.625" style="197" customWidth="1"/>
    <col min="11" max="16384" width="9" style="197"/>
  </cols>
  <sheetData>
    <row r="1" spans="1:10" s="195" customFormat="1" ht="24.75" customHeight="1" x14ac:dyDescent="0.15">
      <c r="E1" s="110"/>
      <c r="G1" s="110"/>
    </row>
    <row r="2" spans="1:10" ht="24.75" customHeight="1" x14ac:dyDescent="0.15">
      <c r="B2" s="479" t="s">
        <v>182</v>
      </c>
      <c r="C2" s="479"/>
      <c r="D2" s="479"/>
      <c r="E2" s="479"/>
      <c r="F2" s="479"/>
      <c r="G2" s="479"/>
      <c r="H2" s="479"/>
      <c r="I2" s="479"/>
    </row>
    <row r="3" spans="1:10" s="3" customFormat="1" ht="24.75" customHeight="1" x14ac:dyDescent="0.15">
      <c r="A3" s="1"/>
      <c r="B3" s="198" t="str">
        <f>CONCATENATE(报表目录!B3,报表目录!D3)</f>
        <v>单位名称：广州市金丝带特殊儿童家长互助中心</v>
      </c>
      <c r="C3" s="198"/>
      <c r="D3" s="8"/>
      <c r="E3" s="8" t="str">
        <f>CONCATENATE(报表目录!B5,报表目录!D5)</f>
        <v>会计期间：2016-01-01-2016-12-31</v>
      </c>
      <c r="F3" s="198"/>
      <c r="G3" s="199"/>
      <c r="I3" s="212" t="str">
        <f>CONCATENATE(报表目录!B6,报表目录!D6)</f>
        <v>货币单位：元</v>
      </c>
    </row>
    <row r="4" spans="1:10" s="3" customFormat="1" ht="24.75" customHeight="1" x14ac:dyDescent="0.15">
      <c r="A4" s="1"/>
      <c r="B4" s="480" t="s">
        <v>183</v>
      </c>
      <c r="C4" s="480" t="s">
        <v>184</v>
      </c>
      <c r="D4" s="480" t="s">
        <v>185</v>
      </c>
      <c r="E4" s="480"/>
      <c r="F4" s="480" t="s">
        <v>186</v>
      </c>
      <c r="G4" s="480"/>
      <c r="H4" s="484" t="s">
        <v>187</v>
      </c>
      <c r="I4" s="484" t="s">
        <v>188</v>
      </c>
    </row>
    <row r="5" spans="1:10" s="3" customFormat="1" ht="24.75" customHeight="1" x14ac:dyDescent="0.15">
      <c r="A5" s="1"/>
      <c r="B5" s="480"/>
      <c r="C5" s="480"/>
      <c r="D5" s="12" t="s">
        <v>189</v>
      </c>
      <c r="E5" s="200" t="s">
        <v>190</v>
      </c>
      <c r="F5" s="12" t="s">
        <v>189</v>
      </c>
      <c r="G5" s="200" t="s">
        <v>190</v>
      </c>
      <c r="H5" s="484"/>
      <c r="I5" s="484"/>
    </row>
    <row r="6" spans="1:10" s="3" customFormat="1" ht="48" x14ac:dyDescent="0.15">
      <c r="A6" s="1"/>
      <c r="B6" s="82">
        <v>1</v>
      </c>
      <c r="C6" s="14" t="s">
        <v>191</v>
      </c>
      <c r="D6" s="18">
        <f>'[1]02业务活动表'!F14</f>
        <v>1887802.73</v>
      </c>
      <c r="E6" s="201"/>
      <c r="F6" s="18">
        <f>'[1]02业务活动表'!I14</f>
        <v>831113.9800000001</v>
      </c>
      <c r="G6" s="201"/>
      <c r="H6" s="202">
        <f>(D6-F6)/F6</f>
        <v>1.2714125564341967</v>
      </c>
      <c r="I6" s="213" t="s">
        <v>192</v>
      </c>
    </row>
    <row r="7" spans="1:10" s="3" customFormat="1" ht="24.75" customHeight="1" x14ac:dyDescent="0.15">
      <c r="A7" s="1"/>
      <c r="B7" s="82">
        <v>2</v>
      </c>
      <c r="C7" s="14" t="s">
        <v>193</v>
      </c>
      <c r="D7" s="18">
        <f>'[1]02业务活动表'!F7</f>
        <v>1869927.75</v>
      </c>
      <c r="E7" s="17">
        <f t="shared" ref="E7:E9" si="0">D7/D$6</f>
        <v>0.99053133056969356</v>
      </c>
      <c r="F7" s="18">
        <f>'[1]02业务活动表'!I7</f>
        <v>816578.82000000007</v>
      </c>
      <c r="G7" s="17">
        <f t="shared" ref="G7:G9" si="1">F7/F$6</f>
        <v>0.98251123149197894</v>
      </c>
      <c r="H7" s="203">
        <f>(D7-F7)/F7</f>
        <v>1.2899537732315907</v>
      </c>
      <c r="I7" s="84"/>
    </row>
    <row r="8" spans="1:10" s="196" customFormat="1" ht="24.75" customHeight="1" x14ac:dyDescent="0.15">
      <c r="A8" s="204"/>
      <c r="B8" s="82">
        <v>3</v>
      </c>
      <c r="C8" s="14" t="s">
        <v>194</v>
      </c>
      <c r="D8" s="18">
        <f>'[1]02业务活动表'!F10+'[1]02业务活动表'!F11</f>
        <v>0</v>
      </c>
      <c r="E8" s="17">
        <f t="shared" si="0"/>
        <v>0</v>
      </c>
      <c r="F8" s="18">
        <f>'[1]02业务活动表'!I10+'[1]02业务活动表'!I11</f>
        <v>0</v>
      </c>
      <c r="G8" s="17">
        <f t="shared" si="1"/>
        <v>0</v>
      </c>
      <c r="H8" s="205"/>
      <c r="I8" s="214"/>
    </row>
    <row r="9" spans="1:10" s="3" customFormat="1" ht="24.75" customHeight="1" x14ac:dyDescent="0.15">
      <c r="A9" s="1"/>
      <c r="B9" s="82">
        <v>4</v>
      </c>
      <c r="C9" s="14" t="s">
        <v>195</v>
      </c>
      <c r="D9" s="18">
        <f>'[1]02业务活动表'!F12</f>
        <v>0</v>
      </c>
      <c r="E9" s="17">
        <f t="shared" si="0"/>
        <v>0</v>
      </c>
      <c r="F9" s="18">
        <f>'[1]02业务活动表'!I11</f>
        <v>0</v>
      </c>
      <c r="G9" s="17">
        <f t="shared" si="1"/>
        <v>0</v>
      </c>
      <c r="H9" s="203"/>
      <c r="I9" s="84"/>
    </row>
    <row r="10" spans="1:10" s="3" customFormat="1" ht="24.75" customHeight="1" x14ac:dyDescent="0.15">
      <c r="A10" s="1"/>
      <c r="B10" s="82">
        <v>5</v>
      </c>
      <c r="C10" s="14" t="s">
        <v>196</v>
      </c>
      <c r="D10" s="18">
        <f>'[1]02业务活动表'!F23</f>
        <v>1602345.52</v>
      </c>
      <c r="E10" s="201"/>
      <c r="F10" s="18">
        <f>'[1]02业务活动表'!I23</f>
        <v>1341924.7600000002</v>
      </c>
      <c r="G10" s="201"/>
      <c r="H10" s="203">
        <f t="shared" ref="H10:H15" si="2">(D10-F10)/F10</f>
        <v>0.19406509795675855</v>
      </c>
      <c r="I10" s="84"/>
    </row>
    <row r="11" spans="1:10" s="3" customFormat="1" ht="24.75" customHeight="1" x14ac:dyDescent="0.15">
      <c r="A11" s="1"/>
      <c r="B11" s="82">
        <v>6</v>
      </c>
      <c r="C11" s="14" t="s">
        <v>197</v>
      </c>
      <c r="D11" s="18">
        <f>'[1]02业务活动表'!F16</f>
        <v>1399603.09</v>
      </c>
      <c r="E11" s="17">
        <f t="shared" ref="E11:E14" si="3">D11/D$10</f>
        <v>0.87347146575477685</v>
      </c>
      <c r="F11" s="18">
        <f>'[1]02业务活动表'!I16</f>
        <v>1105927.8700000001</v>
      </c>
      <c r="G11" s="17">
        <f t="shared" ref="G11:G14" si="4">F11/F$10</f>
        <v>0.82413552753881669</v>
      </c>
      <c r="H11" s="203">
        <f t="shared" si="2"/>
        <v>0.26554645014959244</v>
      </c>
      <c r="I11" s="84"/>
    </row>
    <row r="12" spans="1:10" s="3" customFormat="1" ht="24.75" customHeight="1" x14ac:dyDescent="0.15">
      <c r="A12" s="1"/>
      <c r="B12" s="82">
        <v>7</v>
      </c>
      <c r="C12" s="14" t="s">
        <v>198</v>
      </c>
      <c r="D12" s="18">
        <f>'[1]02业务活动表'!F20</f>
        <v>198793.97</v>
      </c>
      <c r="E12" s="17">
        <f t="shared" si="3"/>
        <v>0.12406435910277329</v>
      </c>
      <c r="F12" s="18">
        <f>'[1]02业务活动表'!I20</f>
        <v>234873.32</v>
      </c>
      <c r="G12" s="17">
        <f t="shared" si="4"/>
        <v>0.17502719004901585</v>
      </c>
      <c r="H12" s="203">
        <f t="shared" si="2"/>
        <v>-0.15361195558524912</v>
      </c>
      <c r="I12" s="84"/>
    </row>
    <row r="13" spans="1:10" s="3" customFormat="1" ht="24.75" customHeight="1" x14ac:dyDescent="0.15">
      <c r="A13" s="1"/>
      <c r="B13" s="82">
        <v>8</v>
      </c>
      <c r="C13" s="14" t="s">
        <v>199</v>
      </c>
      <c r="D13" s="18">
        <f>'[1]02业务活动表'!F21</f>
        <v>3948.46</v>
      </c>
      <c r="E13" s="17">
        <f t="shared" si="3"/>
        <v>2.4641751424499254E-3</v>
      </c>
      <c r="F13" s="18">
        <f>'[1]02业务活动表'!I21</f>
        <v>1123.5700000000002</v>
      </c>
      <c r="G13" s="17">
        <f t="shared" si="4"/>
        <v>8.3728241216743024E-4</v>
      </c>
      <c r="H13" s="203">
        <f t="shared" si="2"/>
        <v>2.5142091725482163</v>
      </c>
      <c r="I13" s="30" t="s">
        <v>200</v>
      </c>
    </row>
    <row r="14" spans="1:10" s="3" customFormat="1" ht="24.75" customHeight="1" x14ac:dyDescent="0.15">
      <c r="A14" s="1"/>
      <c r="B14" s="82">
        <v>9</v>
      </c>
      <c r="C14" s="14" t="s">
        <v>201</v>
      </c>
      <c r="D14" s="18">
        <f>'[1]14重大项目收支明细表'!K17+110591.05</f>
        <v>893366.36</v>
      </c>
      <c r="E14" s="17">
        <f t="shared" si="3"/>
        <v>0.55753665414186071</v>
      </c>
      <c r="F14" s="18">
        <v>780395.3</v>
      </c>
      <c r="G14" s="17">
        <f t="shared" si="4"/>
        <v>0.58154922188036828</v>
      </c>
      <c r="H14" s="203">
        <f t="shared" si="2"/>
        <v>0.14476132800902303</v>
      </c>
      <c r="I14" s="84"/>
    </row>
    <row r="15" spans="1:10" s="3" customFormat="1" ht="24.75" customHeight="1" x14ac:dyDescent="0.15">
      <c r="A15" s="1"/>
      <c r="B15" s="206">
        <v>10</v>
      </c>
      <c r="C15" s="207" t="s">
        <v>202</v>
      </c>
      <c r="D15" s="481">
        <v>16</v>
      </c>
      <c r="E15" s="482"/>
      <c r="F15" s="481">
        <v>13</v>
      </c>
      <c r="G15" s="482"/>
      <c r="H15" s="208">
        <f t="shared" si="2"/>
        <v>0.23076923076923078</v>
      </c>
      <c r="I15" s="84"/>
    </row>
    <row r="16" spans="1:10" s="3" customFormat="1" ht="24.75" customHeight="1" x14ac:dyDescent="0.15">
      <c r="A16" s="1"/>
      <c r="B16" s="82">
        <v>11</v>
      </c>
      <c r="C16" s="14" t="s">
        <v>203</v>
      </c>
      <c r="D16" s="18">
        <v>0</v>
      </c>
      <c r="E16" s="17">
        <f>D16/D$10</f>
        <v>0</v>
      </c>
      <c r="F16" s="18">
        <v>0</v>
      </c>
      <c r="G16" s="17">
        <f>F16/F$10</f>
        <v>0</v>
      </c>
      <c r="H16" s="203"/>
      <c r="I16" s="84"/>
      <c r="J16" s="196"/>
    </row>
    <row r="17" spans="1:10" s="3" customFormat="1" ht="24.75" customHeight="1" x14ac:dyDescent="0.15">
      <c r="A17" s="1"/>
      <c r="B17" s="82">
        <v>12</v>
      </c>
      <c r="C17" s="209" t="s">
        <v>204</v>
      </c>
      <c r="D17" s="18">
        <v>141727.07999999999</v>
      </c>
      <c r="E17" s="17">
        <f>D17/D$10</f>
        <v>8.8449762071291585E-2</v>
      </c>
      <c r="F17" s="18">
        <v>135926.70000000001</v>
      </c>
      <c r="G17" s="16">
        <f>F17/F$10</f>
        <v>0.10129234071215736</v>
      </c>
      <c r="H17" s="203">
        <f>(D17-F17)/F17</f>
        <v>4.267285235351094E-2</v>
      </c>
      <c r="I17" s="84"/>
      <c r="J17" s="196"/>
    </row>
    <row r="18" spans="1:10" s="3" customFormat="1" ht="24.75" customHeight="1" x14ac:dyDescent="0.15">
      <c r="A18" s="1"/>
      <c r="B18" s="210" t="s">
        <v>205</v>
      </c>
      <c r="C18" s="210"/>
      <c r="D18" s="210"/>
      <c r="E18" s="210" t="s">
        <v>206</v>
      </c>
      <c r="F18" s="210"/>
      <c r="G18" s="210"/>
      <c r="H18" s="210" t="s">
        <v>207</v>
      </c>
      <c r="I18" s="210"/>
    </row>
    <row r="19" spans="1:10" s="3" customFormat="1" ht="24.75" customHeight="1" x14ac:dyDescent="0.15">
      <c r="A19" s="1"/>
      <c r="B19" s="485" t="s">
        <v>78</v>
      </c>
      <c r="C19" s="485"/>
      <c r="D19" s="485"/>
      <c r="E19" s="485"/>
      <c r="F19" s="485"/>
      <c r="G19" s="485"/>
      <c r="H19" s="485"/>
      <c r="I19" s="485"/>
    </row>
    <row r="20" spans="1:10" s="3" customFormat="1" ht="24.75" customHeight="1" x14ac:dyDescent="0.15">
      <c r="A20" s="1"/>
      <c r="B20" s="211">
        <v>1</v>
      </c>
      <c r="C20" s="483" t="s">
        <v>208</v>
      </c>
      <c r="D20" s="483"/>
      <c r="E20" s="483"/>
      <c r="F20" s="483"/>
      <c r="G20" s="483"/>
      <c r="H20" s="483"/>
      <c r="I20" s="483"/>
    </row>
    <row r="21" spans="1:10" s="3" customFormat="1" ht="24.75" customHeight="1" x14ac:dyDescent="0.15">
      <c r="A21" s="1"/>
      <c r="B21" s="91">
        <v>2</v>
      </c>
      <c r="C21" s="483" t="s">
        <v>209</v>
      </c>
      <c r="D21" s="483"/>
      <c r="E21" s="483"/>
      <c r="F21" s="483"/>
      <c r="G21" s="483"/>
      <c r="H21" s="483"/>
      <c r="I21" s="483"/>
    </row>
    <row r="22" spans="1:10" s="3" customFormat="1" ht="24.75" customHeight="1" x14ac:dyDescent="0.15">
      <c r="A22" s="1"/>
      <c r="B22" s="91">
        <v>3</v>
      </c>
      <c r="C22" s="483" t="s">
        <v>210</v>
      </c>
      <c r="D22" s="483"/>
      <c r="E22" s="483"/>
      <c r="F22" s="483"/>
      <c r="G22" s="483"/>
      <c r="H22" s="483"/>
      <c r="I22" s="483"/>
    </row>
    <row r="23" spans="1:10" s="3" customFormat="1" ht="24.75" customHeight="1" x14ac:dyDescent="0.15">
      <c r="A23" s="1"/>
      <c r="B23" s="91">
        <v>4</v>
      </c>
      <c r="C23" s="483" t="s">
        <v>211</v>
      </c>
      <c r="D23" s="483"/>
      <c r="E23" s="483"/>
      <c r="F23" s="483"/>
      <c r="G23" s="483"/>
      <c r="H23" s="483"/>
      <c r="I23" s="483"/>
    </row>
    <row r="24" spans="1:10" s="3" customFormat="1" ht="24.75" customHeight="1" x14ac:dyDescent="0.15">
      <c r="A24" s="1"/>
      <c r="B24" s="91">
        <v>5</v>
      </c>
      <c r="C24" s="483" t="s">
        <v>212</v>
      </c>
      <c r="D24" s="483"/>
      <c r="E24" s="483"/>
      <c r="F24" s="483"/>
      <c r="G24" s="483"/>
      <c r="H24" s="483"/>
      <c r="I24" s="483"/>
    </row>
    <row r="25" spans="1:10" s="3" customFormat="1" ht="24.75" customHeight="1" x14ac:dyDescent="0.15">
      <c r="A25" s="1"/>
      <c r="B25" s="91">
        <v>6</v>
      </c>
      <c r="C25" s="483" t="s">
        <v>213</v>
      </c>
      <c r="D25" s="483"/>
      <c r="E25" s="483"/>
      <c r="F25" s="483"/>
      <c r="G25" s="483"/>
      <c r="H25" s="483"/>
      <c r="I25" s="483"/>
    </row>
    <row r="26" spans="1:10" s="3" customFormat="1" ht="24.75" customHeight="1" x14ac:dyDescent="0.15">
      <c r="A26" s="1"/>
      <c r="B26" s="91">
        <v>7</v>
      </c>
      <c r="C26" s="483" t="s">
        <v>214</v>
      </c>
      <c r="D26" s="483"/>
      <c r="E26" s="483"/>
      <c r="F26" s="483"/>
      <c r="G26" s="483"/>
      <c r="H26" s="483"/>
      <c r="I26" s="483"/>
    </row>
  </sheetData>
  <mergeCells count="17">
    <mergeCell ref="C26:I26"/>
    <mergeCell ref="B4:B5"/>
    <mergeCell ref="C4:C5"/>
    <mergeCell ref="H4:H5"/>
    <mergeCell ref="I4:I5"/>
    <mergeCell ref="C20:I20"/>
    <mergeCell ref="C21:I21"/>
    <mergeCell ref="C22:I22"/>
    <mergeCell ref="C23:I23"/>
    <mergeCell ref="C24:I24"/>
    <mergeCell ref="C25:I25"/>
    <mergeCell ref="B19:I19"/>
    <mergeCell ref="B2:I2"/>
    <mergeCell ref="D4:E4"/>
    <mergeCell ref="F4:G4"/>
    <mergeCell ref="D15:E15"/>
    <mergeCell ref="F15:G15"/>
  </mergeCells>
  <phoneticPr fontId="62" type="noConversion"/>
  <printOptions horizontalCentered="1"/>
  <pageMargins left="0.35" right="0.31" top="0.55000000000000004" bottom="0.43" header="0.31" footer="0.24"/>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22</vt:i4>
      </vt:variant>
      <vt:variant>
        <vt:lpstr>命名范围</vt:lpstr>
      </vt:variant>
      <vt:variant>
        <vt:i4>14</vt:i4>
      </vt:variant>
    </vt:vector>
  </HeadingPairs>
  <TitlesOfParts>
    <vt:vector size="36" baseType="lpstr">
      <vt:lpstr>5级释义</vt:lpstr>
      <vt:lpstr>分级</vt:lpstr>
      <vt:lpstr>首页</vt:lpstr>
      <vt:lpstr>登记证书</vt:lpstr>
      <vt:lpstr>机构基本情况</vt:lpstr>
      <vt:lpstr>报表目录 (1-2)</vt:lpstr>
      <vt:lpstr>报表目录 (3-5)</vt:lpstr>
      <vt:lpstr>报表目录</vt:lpstr>
      <vt:lpstr>00关键财务指标</vt:lpstr>
      <vt:lpstr>01资产负债表</vt:lpstr>
      <vt:lpstr>02业务活动表</vt:lpstr>
      <vt:lpstr>03现金流量表</vt:lpstr>
      <vt:lpstr>04收入明细表</vt:lpstr>
      <vt:lpstr>06项目支出明细表</vt:lpstr>
      <vt:lpstr>07管理费用明细表</vt:lpstr>
      <vt:lpstr>14重大项目收支明细表</vt:lpstr>
      <vt:lpstr>08筹资费用明细表</vt:lpstr>
      <vt:lpstr>09其他费用明细表</vt:lpstr>
      <vt:lpstr>11前五大捐赠方</vt:lpstr>
      <vt:lpstr>12前五大供应商</vt:lpstr>
      <vt:lpstr>13重大事项说明</vt:lpstr>
      <vt:lpstr>10近三年主要会计数据</vt:lpstr>
      <vt:lpstr>'00关键财务指标'!Print_Area</vt:lpstr>
      <vt:lpstr>'02业务活动表'!Print_Area</vt:lpstr>
      <vt:lpstr>'03现金流量表'!Print_Area</vt:lpstr>
      <vt:lpstr>'06项目支出明细表'!Print_Area</vt:lpstr>
      <vt:lpstr>'07管理费用明细表'!Print_Area</vt:lpstr>
      <vt:lpstr>'08筹资费用明细表'!Print_Area</vt:lpstr>
      <vt:lpstr>'09其他费用明细表'!Print_Area</vt:lpstr>
      <vt:lpstr>'10近三年主要会计数据'!Print_Area</vt:lpstr>
      <vt:lpstr>'11前五大捐赠方'!Print_Area</vt:lpstr>
      <vt:lpstr>报表目录!Print_Area</vt:lpstr>
      <vt:lpstr>'报表目录 (1-2)'!Print_Area</vt:lpstr>
      <vt:lpstr>'报表目录 (3-5)'!Print_Area</vt:lpstr>
      <vt:lpstr>机构基本情况!Print_Area</vt:lpstr>
      <vt:lpstr>首页!Print_Area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xia</cp:lastModifiedBy>
  <cp:revision>1</cp:revision>
  <cp:lastPrinted>2015-05-18T10:03:48Z</cp:lastPrinted>
  <dcterms:created xsi:type="dcterms:W3CDTF">1996-12-17T01:32:42Z</dcterms:created>
  <dcterms:modified xsi:type="dcterms:W3CDTF">2017-10-11T15:33:43Z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